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5" yWindow="60" windowWidth="12840" windowHeight="11955"/>
  </bookViews>
  <sheets>
    <sheet name="SeqPropModel" sheetId="36" r:id="rId1"/>
  </sheets>
  <calcPr calcId="145621"/>
</workbook>
</file>

<file path=xl/calcChain.xml><?xml version="1.0" encoding="utf-8"?>
<calcChain xmlns="http://schemas.openxmlformats.org/spreadsheetml/2006/main">
  <c r="AF119" i="36" l="1"/>
  <c r="AF115" i="36"/>
  <c r="AF98" i="36"/>
  <c r="X98" i="36"/>
  <c r="E97" i="36"/>
  <c r="AF118" i="36"/>
  <c r="AB121" i="36"/>
  <c r="X120" i="36"/>
  <c r="X118" i="36"/>
  <c r="V115" i="36"/>
  <c r="N133" i="36"/>
  <c r="D119" i="36"/>
  <c r="O100" i="36"/>
  <c r="N80" i="36"/>
  <c r="N58" i="36"/>
  <c r="V34" i="36"/>
  <c r="N34" i="36"/>
  <c r="AD75" i="36" l="1"/>
  <c r="AD94" i="36"/>
  <c r="AE114" i="36"/>
  <c r="AF114" i="36" s="1"/>
  <c r="AG114" i="36" s="1"/>
  <c r="AH114" i="36" s="1"/>
  <c r="AI114" i="36" s="1"/>
  <c r="AJ114" i="36" s="1"/>
  <c r="V235" i="36"/>
  <c r="W235" i="36" s="1"/>
  <c r="X235" i="36" s="1"/>
  <c r="Y235" i="36" s="1"/>
  <c r="Z235" i="36" s="1"/>
  <c r="AA235" i="36" s="1"/>
  <c r="AB235" i="36" s="1"/>
  <c r="N235" i="36"/>
  <c r="O235" i="36" s="1"/>
  <c r="P235" i="36" s="1"/>
  <c r="Q235" i="36" s="1"/>
  <c r="R235" i="36" s="1"/>
  <c r="S235" i="36" s="1"/>
  <c r="T235" i="36" s="1"/>
  <c r="V214" i="36"/>
  <c r="W214" i="36" s="1"/>
  <c r="X214" i="36" s="1"/>
  <c r="Y214" i="36" s="1"/>
  <c r="Z214" i="36" s="1"/>
  <c r="AA214" i="36" s="1"/>
  <c r="AB214" i="36" s="1"/>
  <c r="N214" i="36"/>
  <c r="O214" i="36" s="1"/>
  <c r="P214" i="36" s="1"/>
  <c r="Q214" i="36" s="1"/>
  <c r="R214" i="36" s="1"/>
  <c r="S214" i="36" s="1"/>
  <c r="T214" i="36" s="1"/>
  <c r="V193" i="36"/>
  <c r="W193" i="36" s="1"/>
  <c r="X193" i="36" s="1"/>
  <c r="Y193" i="36" s="1"/>
  <c r="Z193" i="36" s="1"/>
  <c r="AA193" i="36" s="1"/>
  <c r="AB193" i="36" s="1"/>
  <c r="N193" i="36"/>
  <c r="O193" i="36" s="1"/>
  <c r="P193" i="36" s="1"/>
  <c r="Q193" i="36" s="1"/>
  <c r="R193" i="36" s="1"/>
  <c r="S193" i="36" s="1"/>
  <c r="T193" i="36" s="1"/>
  <c r="V170" i="36"/>
  <c r="W170" i="36" s="1"/>
  <c r="X170" i="36" s="1"/>
  <c r="Y170" i="36" s="1"/>
  <c r="Z170" i="36" s="1"/>
  <c r="AA170" i="36" s="1"/>
  <c r="AB170" i="36" s="1"/>
  <c r="N170" i="36"/>
  <c r="O170" i="36" s="1"/>
  <c r="P170" i="36" s="1"/>
  <c r="Q170" i="36" s="1"/>
  <c r="R170" i="36" s="1"/>
  <c r="S170" i="36" s="1"/>
  <c r="T170" i="36" s="1"/>
  <c r="V148" i="36"/>
  <c r="W148" i="36" s="1"/>
  <c r="X148" i="36" s="1"/>
  <c r="Y148" i="36" s="1"/>
  <c r="Z148" i="36" s="1"/>
  <c r="AA148" i="36" s="1"/>
  <c r="AB148" i="36" s="1"/>
  <c r="N148" i="36"/>
  <c r="O148" i="36" s="1"/>
  <c r="P148" i="36" s="1"/>
  <c r="Q148" i="36" s="1"/>
  <c r="R148" i="36" s="1"/>
  <c r="S148" i="36" s="1"/>
  <c r="T148" i="36" s="1"/>
  <c r="V127" i="36"/>
  <c r="W127" i="36" s="1"/>
  <c r="X127" i="36" s="1"/>
  <c r="Y127" i="36" s="1"/>
  <c r="Z127" i="36" s="1"/>
  <c r="AA127" i="36" s="1"/>
  <c r="AB127" i="36" s="1"/>
  <c r="N127" i="36"/>
  <c r="O127" i="36" s="1"/>
  <c r="P127" i="36" s="1"/>
  <c r="Q127" i="36" s="1"/>
  <c r="R127" i="36" s="1"/>
  <c r="S127" i="36" s="1"/>
  <c r="T127" i="36" s="1"/>
  <c r="V94" i="36"/>
  <c r="W94" i="36" s="1"/>
  <c r="X94" i="36" s="1"/>
  <c r="Y94" i="36" s="1"/>
  <c r="Z94" i="36" s="1"/>
  <c r="AA94" i="36" s="1"/>
  <c r="AB94" i="36" s="1"/>
  <c r="N94" i="36"/>
  <c r="O94" i="36" s="1"/>
  <c r="P94" i="36" s="1"/>
  <c r="Q94" i="36" s="1"/>
  <c r="R94" i="36" s="1"/>
  <c r="S94" i="36" s="1"/>
  <c r="T94" i="36" s="1"/>
  <c r="V75" i="36"/>
  <c r="W75" i="36" s="1"/>
  <c r="X75" i="36" s="1"/>
  <c r="Y75" i="36" s="1"/>
  <c r="Z75" i="36" s="1"/>
  <c r="AA75" i="36" s="1"/>
  <c r="AB75" i="36" s="1"/>
  <c r="N75" i="36"/>
  <c r="O75" i="36" s="1"/>
  <c r="P75" i="36" s="1"/>
  <c r="Q75" i="36" s="1"/>
  <c r="R75" i="36" s="1"/>
  <c r="S75" i="36" s="1"/>
  <c r="T75" i="36" s="1"/>
  <c r="V54" i="36"/>
  <c r="W54" i="36" s="1"/>
  <c r="X54" i="36" s="1"/>
  <c r="Y54" i="36" s="1"/>
  <c r="Z54" i="36" s="1"/>
  <c r="AA54" i="36" s="1"/>
  <c r="AB54" i="36" s="1"/>
  <c r="N54" i="36"/>
  <c r="O54" i="36" s="1"/>
  <c r="P54" i="36" s="1"/>
  <c r="Q54" i="36" s="1"/>
  <c r="R54" i="36" s="1"/>
  <c r="S54" i="36" s="1"/>
  <c r="T54" i="36" s="1"/>
  <c r="V30" i="36"/>
  <c r="N30" i="36"/>
  <c r="D55" i="36" l="1"/>
  <c r="E55" i="36" s="1"/>
  <c r="F55" i="36" s="1"/>
  <c r="G55" i="36" s="1"/>
  <c r="H55" i="36" s="1"/>
  <c r="D56" i="36"/>
  <c r="E56" i="36" s="1"/>
  <c r="F56" i="36" s="1"/>
  <c r="G56" i="36" s="1"/>
  <c r="H56" i="36" s="1"/>
  <c r="D57" i="36"/>
  <c r="E57" i="36" s="1"/>
  <c r="F57" i="36" s="1"/>
  <c r="G57" i="36" s="1"/>
  <c r="H57" i="36" s="1"/>
  <c r="D58" i="36"/>
  <c r="E58" i="36"/>
  <c r="F58" i="36" s="1"/>
  <c r="G58" i="36" s="1"/>
  <c r="H58" i="36" s="1"/>
  <c r="D59" i="36"/>
  <c r="E59" i="36" s="1"/>
  <c r="F59" i="36" s="1"/>
  <c r="G59" i="36" s="1"/>
  <c r="H59" i="36" s="1"/>
  <c r="D60" i="36"/>
  <c r="E60" i="36"/>
  <c r="F60" i="36" s="1"/>
  <c r="G60" i="36" s="1"/>
  <c r="H60" i="36" s="1"/>
  <c r="D61" i="36"/>
  <c r="E61" i="36" s="1"/>
  <c r="F61" i="36" s="1"/>
  <c r="G61" i="36" s="1"/>
  <c r="H61" i="36" s="1"/>
  <c r="D62" i="36"/>
  <c r="E62" i="36"/>
  <c r="F62" i="36" s="1"/>
  <c r="G62" i="36" s="1"/>
  <c r="H62" i="36" s="1"/>
  <c r="D63" i="36"/>
  <c r="E63" i="36" s="1"/>
  <c r="F63" i="36" s="1"/>
  <c r="G63" i="36" s="1"/>
  <c r="H63" i="36" s="1"/>
  <c r="D64" i="36"/>
  <c r="E64" i="36"/>
  <c r="F64" i="36" s="1"/>
  <c r="G64" i="36" s="1"/>
  <c r="H64" i="36" s="1"/>
  <c r="D65" i="36"/>
  <c r="E65" i="36" s="1"/>
  <c r="F65" i="36" s="1"/>
  <c r="G65" i="36" s="1"/>
  <c r="H65" i="36" s="1"/>
  <c r="D66" i="36"/>
  <c r="E66" i="36"/>
  <c r="F66" i="36" s="1"/>
  <c r="G66" i="36" s="1"/>
  <c r="H66" i="36" s="1"/>
  <c r="D67" i="36"/>
  <c r="E67" i="36" s="1"/>
  <c r="F67" i="36" s="1"/>
  <c r="G67" i="36" s="1"/>
  <c r="H67" i="36" s="1"/>
  <c r="D68" i="36"/>
  <c r="E68" i="36"/>
  <c r="F68" i="36" s="1"/>
  <c r="G68" i="36" s="1"/>
  <c r="H68" i="36" s="1"/>
  <c r="D69" i="36"/>
  <c r="E69" i="36" s="1"/>
  <c r="F69" i="36" s="1"/>
  <c r="G69" i="36" s="1"/>
  <c r="H69" i="36" s="1"/>
  <c r="C56" i="36"/>
  <c r="C57" i="36"/>
  <c r="C58" i="36"/>
  <c r="C59" i="36"/>
  <c r="C60" i="36"/>
  <c r="C61" i="36"/>
  <c r="C62" i="36"/>
  <c r="C63" i="36"/>
  <c r="C64" i="36"/>
  <c r="C65" i="36"/>
  <c r="C66" i="36"/>
  <c r="C67" i="36"/>
  <c r="C68" i="36"/>
  <c r="C69" i="36"/>
  <c r="C55" i="36"/>
  <c r="E70" i="36"/>
  <c r="F70" i="36" s="1"/>
  <c r="G70" i="36" s="1"/>
  <c r="H70" i="36" s="1"/>
  <c r="D70" i="36"/>
  <c r="C70" i="36"/>
  <c r="E173" i="36" l="1"/>
  <c r="F293" i="36" l="1"/>
  <c r="F294" i="36"/>
  <c r="F295" i="36"/>
  <c r="F296" i="36"/>
  <c r="F297" i="36"/>
  <c r="F292" i="36"/>
  <c r="H251" i="36" l="1"/>
  <c r="G251" i="36"/>
  <c r="F251" i="36"/>
  <c r="E251" i="36"/>
  <c r="D251" i="36"/>
  <c r="C251" i="36"/>
  <c r="B251" i="36"/>
  <c r="H230" i="36"/>
  <c r="G230" i="36"/>
  <c r="F230" i="36"/>
  <c r="E230" i="36"/>
  <c r="D230" i="36"/>
  <c r="C230" i="36"/>
  <c r="B230" i="36"/>
  <c r="B209" i="36"/>
  <c r="C209" i="36"/>
  <c r="B186" i="36"/>
  <c r="C152" i="36"/>
  <c r="C153" i="36"/>
  <c r="C154" i="36"/>
  <c r="C156" i="36"/>
  <c r="C157" i="36"/>
  <c r="C158" i="36"/>
  <c r="C160" i="36"/>
  <c r="C161" i="36"/>
  <c r="C162" i="36"/>
  <c r="B164" i="36"/>
  <c r="B143" i="36"/>
  <c r="AE94" i="36"/>
  <c r="AF94" i="36" s="1"/>
  <c r="AG94" i="36" s="1"/>
  <c r="AH94" i="36" s="1"/>
  <c r="AI94" i="36" s="1"/>
  <c r="AJ94" i="36" s="1"/>
  <c r="AE75" i="36"/>
  <c r="AF75" i="36" s="1"/>
  <c r="AG75" i="36" s="1"/>
  <c r="AH75" i="36" s="1"/>
  <c r="AI75" i="36" s="1"/>
  <c r="AJ75" i="36" s="1"/>
  <c r="B110" i="36"/>
  <c r="F118" i="36"/>
  <c r="B91" i="36"/>
  <c r="B70" i="36"/>
  <c r="C49" i="36"/>
  <c r="D49" i="36"/>
  <c r="E49" i="36"/>
  <c r="F49" i="36"/>
  <c r="G49" i="36"/>
  <c r="H49" i="36"/>
  <c r="B49" i="36"/>
  <c r="C185" i="36" l="1"/>
  <c r="C143" i="36"/>
  <c r="C181" i="36"/>
  <c r="C177" i="36"/>
  <c r="C151" i="36"/>
  <c r="C173" i="36"/>
  <c r="C184" i="36"/>
  <c r="C180" i="36"/>
  <c r="C176" i="36"/>
  <c r="C172" i="36"/>
  <c r="C171" i="36"/>
  <c r="C183" i="36"/>
  <c r="C179" i="36"/>
  <c r="C175" i="36"/>
  <c r="C149" i="36"/>
  <c r="C182" i="36"/>
  <c r="C178" i="36"/>
  <c r="C174" i="36"/>
  <c r="C163" i="36"/>
  <c r="C159" i="36"/>
  <c r="C155" i="36"/>
  <c r="C150" i="36"/>
  <c r="O30" i="36"/>
  <c r="P30" i="36" s="1"/>
  <c r="Q30" i="36" s="1"/>
  <c r="R30" i="36" s="1"/>
  <c r="S30" i="36" s="1"/>
  <c r="T30" i="36" s="1"/>
  <c r="C186" i="36" l="1"/>
  <c r="C164" i="36"/>
  <c r="D181" i="36"/>
  <c r="D159" i="36"/>
  <c r="D174" i="36"/>
  <c r="D152" i="36"/>
  <c r="D182" i="36"/>
  <c r="D160" i="36"/>
  <c r="D153" i="36"/>
  <c r="D175" i="36"/>
  <c r="D161" i="36"/>
  <c r="D183" i="36"/>
  <c r="D172" i="36"/>
  <c r="D150" i="36"/>
  <c r="D180" i="36"/>
  <c r="D158" i="36"/>
  <c r="D143" i="36"/>
  <c r="D149" i="36"/>
  <c r="D171" i="36"/>
  <c r="D173" i="36"/>
  <c r="D151" i="36"/>
  <c r="D178" i="36"/>
  <c r="D156" i="36"/>
  <c r="D157" i="36"/>
  <c r="D179" i="36"/>
  <c r="D176" i="36"/>
  <c r="D154" i="36"/>
  <c r="D184" i="36"/>
  <c r="D162" i="36"/>
  <c r="D177" i="36"/>
  <c r="D155" i="36"/>
  <c r="D185" i="36"/>
  <c r="D163" i="36"/>
  <c r="D209" i="36"/>
  <c r="W30" i="36"/>
  <c r="X30" i="36" s="1"/>
  <c r="Y30" i="36" s="1"/>
  <c r="Z30" i="36" s="1"/>
  <c r="AA30" i="36" s="1"/>
  <c r="AB30" i="36" s="1"/>
  <c r="E143" i="36" l="1"/>
  <c r="E176" i="36"/>
  <c r="E154" i="36"/>
  <c r="D186" i="36"/>
  <c r="E152" i="36"/>
  <c r="E174" i="36"/>
  <c r="E184" i="36"/>
  <c r="E162" i="36"/>
  <c r="E160" i="36"/>
  <c r="E182" i="36"/>
  <c r="D164" i="36"/>
  <c r="E177" i="36"/>
  <c r="E155" i="36"/>
  <c r="E156" i="36"/>
  <c r="E178" i="36"/>
  <c r="E151" i="36"/>
  <c r="E171" i="36"/>
  <c r="E149" i="36"/>
  <c r="E180" i="36"/>
  <c r="E158" i="36"/>
  <c r="E175" i="36"/>
  <c r="E153" i="36"/>
  <c r="E185" i="36"/>
  <c r="E163" i="36"/>
  <c r="E179" i="36"/>
  <c r="E157" i="36"/>
  <c r="E172" i="36"/>
  <c r="E150" i="36"/>
  <c r="E183" i="36"/>
  <c r="E161" i="36"/>
  <c r="E181" i="36"/>
  <c r="E159" i="36"/>
  <c r="E209" i="36"/>
  <c r="F179" i="36" l="1"/>
  <c r="F157" i="36"/>
  <c r="E186" i="36"/>
  <c r="F184" i="36"/>
  <c r="F162" i="36"/>
  <c r="F172" i="36"/>
  <c r="F150" i="36"/>
  <c r="F180" i="36"/>
  <c r="F158" i="36"/>
  <c r="F155" i="36"/>
  <c r="F177" i="36"/>
  <c r="F182" i="36"/>
  <c r="F160" i="36"/>
  <c r="F183" i="36"/>
  <c r="F161" i="36"/>
  <c r="F175" i="36"/>
  <c r="F153" i="36"/>
  <c r="F171" i="36"/>
  <c r="F149" i="36"/>
  <c r="F143" i="36"/>
  <c r="F178" i="36"/>
  <c r="F156" i="36"/>
  <c r="F159" i="36"/>
  <c r="F181" i="36"/>
  <c r="F163" i="36"/>
  <c r="F185" i="36"/>
  <c r="E164" i="36"/>
  <c r="F151" i="36"/>
  <c r="F173" i="36"/>
  <c r="F174" i="36"/>
  <c r="F152" i="36"/>
  <c r="F176" i="36"/>
  <c r="F154" i="36"/>
  <c r="F209" i="36"/>
  <c r="G173" i="36" l="1"/>
  <c r="G151" i="36"/>
  <c r="G185" i="36"/>
  <c r="G163" i="36"/>
  <c r="G183" i="36"/>
  <c r="G161" i="36"/>
  <c r="G150" i="36"/>
  <c r="G172" i="36"/>
  <c r="G174" i="36"/>
  <c r="G152" i="36"/>
  <c r="F164" i="36"/>
  <c r="G175" i="36"/>
  <c r="G153" i="36"/>
  <c r="G158" i="36"/>
  <c r="G180" i="36"/>
  <c r="G154" i="36"/>
  <c r="G176" i="36"/>
  <c r="F186" i="36"/>
  <c r="G178" i="36"/>
  <c r="G156" i="36"/>
  <c r="G177" i="36"/>
  <c r="G155" i="36"/>
  <c r="G181" i="36"/>
  <c r="G159" i="36"/>
  <c r="G171" i="36"/>
  <c r="G149" i="36"/>
  <c r="G143" i="36"/>
  <c r="G182" i="36"/>
  <c r="G160" i="36"/>
  <c r="G162" i="36"/>
  <c r="G184" i="36"/>
  <c r="G179" i="36"/>
  <c r="G157" i="36"/>
  <c r="G209" i="36"/>
  <c r="H209" i="36"/>
  <c r="G186" i="36" l="1"/>
  <c r="H185" i="36"/>
  <c r="H163" i="36"/>
  <c r="H176" i="36"/>
  <c r="H154" i="36"/>
  <c r="H161" i="36"/>
  <c r="H183" i="36"/>
  <c r="H182" i="36"/>
  <c r="H160" i="36"/>
  <c r="H180" i="36"/>
  <c r="H158" i="36"/>
  <c r="H184" i="36"/>
  <c r="H162" i="36"/>
  <c r="H178" i="36"/>
  <c r="H156" i="36"/>
  <c r="H157" i="36"/>
  <c r="H179" i="36"/>
  <c r="H143" i="36"/>
  <c r="H149" i="36"/>
  <c r="H171" i="36"/>
  <c r="H177" i="36"/>
  <c r="H155" i="36"/>
  <c r="H172" i="36"/>
  <c r="H150" i="36"/>
  <c r="G164" i="36"/>
  <c r="H181" i="36"/>
  <c r="H159" i="36"/>
  <c r="H153" i="36"/>
  <c r="H175" i="36"/>
  <c r="H174" i="36"/>
  <c r="H152" i="36"/>
  <c r="H173" i="36"/>
  <c r="H151" i="36"/>
  <c r="H186" i="36" l="1"/>
  <c r="H164" i="36"/>
  <c r="N39" i="36" l="1"/>
  <c r="V39" i="36" s="1"/>
  <c r="N36" i="36"/>
  <c r="V36" i="36" s="1"/>
  <c r="N41" i="36"/>
  <c r="V41" i="36" s="1"/>
  <c r="N46" i="36"/>
  <c r="V46" i="36" s="1"/>
  <c r="N43" i="36"/>
  <c r="V43" i="36" s="1"/>
  <c r="N40" i="36"/>
  <c r="V40" i="36" s="1"/>
  <c r="N45" i="36"/>
  <c r="V45" i="36" s="1"/>
  <c r="N47" i="36"/>
  <c r="V47" i="36" s="1"/>
  <c r="N44" i="36"/>
  <c r="V44" i="36" s="1"/>
  <c r="N33" i="36"/>
  <c r="V33" i="36" s="1"/>
  <c r="N38" i="36"/>
  <c r="V38" i="36" s="1"/>
  <c r="N35" i="36"/>
  <c r="V35" i="36" s="1"/>
  <c r="N32" i="36"/>
  <c r="V32" i="36" s="1"/>
  <c r="N48" i="36"/>
  <c r="V48" i="36" s="1"/>
  <c r="N37" i="36"/>
  <c r="V37" i="36" s="1"/>
  <c r="N42" i="36"/>
  <c r="V42" i="36" s="1"/>
  <c r="N63" i="36" l="1"/>
  <c r="V63" i="36" s="1"/>
  <c r="N69" i="36"/>
  <c r="N56" i="36"/>
  <c r="V56" i="36" s="1"/>
  <c r="N31" i="36"/>
  <c r="G256" i="36" s="1"/>
  <c r="N65" i="36"/>
  <c r="V65" i="36" s="1"/>
  <c r="N55" i="36"/>
  <c r="V55" i="36" s="1"/>
  <c r="N61" i="36"/>
  <c r="V61" i="36" s="1"/>
  <c r="N67" i="36"/>
  <c r="N57" i="36"/>
  <c r="V57" i="36" s="1"/>
  <c r="N59" i="36"/>
  <c r="V59" i="36" s="1"/>
  <c r="N68" i="36"/>
  <c r="N66" i="36"/>
  <c r="V66" i="36" s="1"/>
  <c r="N64" i="36"/>
  <c r="N62" i="36"/>
  <c r="V62" i="36" s="1"/>
  <c r="N60" i="36"/>
  <c r="V81" i="36" l="1"/>
  <c r="AD81" i="36" s="1"/>
  <c r="N154" i="36" s="1"/>
  <c r="V154" i="36" s="1"/>
  <c r="N81" i="36"/>
  <c r="V85" i="36"/>
  <c r="AD85" i="36" s="1"/>
  <c r="N158" i="36" s="1"/>
  <c r="V158" i="36" s="1"/>
  <c r="N85" i="36"/>
  <c r="N89" i="36"/>
  <c r="V89" i="36"/>
  <c r="AD89" i="36" s="1"/>
  <c r="N162" i="36" s="1"/>
  <c r="V162" i="36" s="1"/>
  <c r="V79" i="36"/>
  <c r="AD79" i="36" s="1"/>
  <c r="N152" i="36" s="1"/>
  <c r="V152" i="36" s="1"/>
  <c r="N79" i="36"/>
  <c r="N88" i="36"/>
  <c r="V88" i="36"/>
  <c r="AD88" i="36" s="1"/>
  <c r="N161" i="36" s="1"/>
  <c r="V161" i="36" s="1"/>
  <c r="N76" i="36"/>
  <c r="V76" i="36"/>
  <c r="N90" i="36"/>
  <c r="V90" i="36"/>
  <c r="AD90" i="36" s="1"/>
  <c r="N163" i="36" s="1"/>
  <c r="V163" i="36" s="1"/>
  <c r="V102" i="36"/>
  <c r="AD102" i="36" s="1"/>
  <c r="N135" i="36" s="1"/>
  <c r="V135" i="36" s="1"/>
  <c r="N178" i="36" s="1"/>
  <c r="V178" i="36" s="1"/>
  <c r="N201" i="36" s="1"/>
  <c r="N102" i="36"/>
  <c r="N106" i="36"/>
  <c r="V106" i="36"/>
  <c r="AD106" i="36" s="1"/>
  <c r="N139" i="36" s="1"/>
  <c r="V139" i="36" s="1"/>
  <c r="N182" i="36" s="1"/>
  <c r="V182" i="36" s="1"/>
  <c r="N205" i="36" s="1"/>
  <c r="N99" i="36"/>
  <c r="V99" i="36"/>
  <c r="AD99" i="36" s="1"/>
  <c r="N132" i="36" s="1"/>
  <c r="V132" i="36" s="1"/>
  <c r="N175" i="36" s="1"/>
  <c r="V175" i="36" s="1"/>
  <c r="N198" i="36" s="1"/>
  <c r="V97" i="36"/>
  <c r="AD97" i="36" s="1"/>
  <c r="N130" i="36" s="1"/>
  <c r="V130" i="36" s="1"/>
  <c r="N173" i="36" s="1"/>
  <c r="V173" i="36" s="1"/>
  <c r="N97" i="36"/>
  <c r="N101" i="36"/>
  <c r="V101" i="36"/>
  <c r="AD101" i="36" s="1"/>
  <c r="N134" i="36" s="1"/>
  <c r="V134" i="36" s="1"/>
  <c r="N177" i="36" s="1"/>
  <c r="V177" i="36" s="1"/>
  <c r="N200" i="36" s="1"/>
  <c r="V105" i="36"/>
  <c r="AD105" i="36" s="1"/>
  <c r="N138" i="36" s="1"/>
  <c r="V138" i="36" s="1"/>
  <c r="N181" i="36" s="1"/>
  <c r="V181" i="36" s="1"/>
  <c r="N105" i="36"/>
  <c r="V96" i="36"/>
  <c r="AD96" i="36" s="1"/>
  <c r="N129" i="36" s="1"/>
  <c r="V129" i="36" s="1"/>
  <c r="N172" i="36" s="1"/>
  <c r="V172" i="36" s="1"/>
  <c r="N96" i="36"/>
  <c r="N103" i="36"/>
  <c r="V103" i="36"/>
  <c r="AD103" i="36" s="1"/>
  <c r="N136" i="36" s="1"/>
  <c r="V136" i="36" s="1"/>
  <c r="N179" i="36" s="1"/>
  <c r="V179" i="36" s="1"/>
  <c r="N202" i="36" s="1"/>
  <c r="N83" i="36"/>
  <c r="V83" i="36"/>
  <c r="AD83" i="36" s="1"/>
  <c r="N156" i="36" s="1"/>
  <c r="V156" i="36" s="1"/>
  <c r="V87" i="36"/>
  <c r="AD87" i="36" s="1"/>
  <c r="N160" i="36" s="1"/>
  <c r="V160" i="36" s="1"/>
  <c r="N87" i="36"/>
  <c r="V80" i="36"/>
  <c r="AD80" i="36" s="1"/>
  <c r="N153" i="36" s="1"/>
  <c r="V153" i="36" s="1"/>
  <c r="N78" i="36"/>
  <c r="V78" i="36"/>
  <c r="AD78" i="36" s="1"/>
  <c r="N151" i="36" s="1"/>
  <c r="V151" i="36" s="1"/>
  <c r="N82" i="36"/>
  <c r="V82" i="36"/>
  <c r="AD82" i="36" s="1"/>
  <c r="N155" i="36" s="1"/>
  <c r="V155" i="36" s="1"/>
  <c r="N86" i="36"/>
  <c r="V86" i="36"/>
  <c r="AD86" i="36" s="1"/>
  <c r="N159" i="36" s="1"/>
  <c r="V159" i="36" s="1"/>
  <c r="V77" i="36"/>
  <c r="AD77" i="36" s="1"/>
  <c r="N150" i="36" s="1"/>
  <c r="V150" i="36" s="1"/>
  <c r="N77" i="36"/>
  <c r="V84" i="36"/>
  <c r="AD84" i="36" s="1"/>
  <c r="N157" i="36" s="1"/>
  <c r="V157" i="36" s="1"/>
  <c r="N84" i="36"/>
  <c r="V60" i="36"/>
  <c r="V64" i="36"/>
  <c r="V68" i="36"/>
  <c r="V58" i="36"/>
  <c r="V67" i="36"/>
  <c r="V31" i="36"/>
  <c r="V69" i="36"/>
  <c r="N109" i="36" l="1"/>
  <c r="V109" i="36"/>
  <c r="AD109" i="36" s="1"/>
  <c r="N142" i="36" s="1"/>
  <c r="V142" i="36" s="1"/>
  <c r="N185" i="36" s="1"/>
  <c r="V185" i="36" s="1"/>
  <c r="N208" i="36" s="1"/>
  <c r="V98" i="36"/>
  <c r="AD98" i="36" s="1"/>
  <c r="N131" i="36" s="1"/>
  <c r="V131" i="36" s="1"/>
  <c r="N174" i="36" s="1"/>
  <c r="V174" i="36" s="1"/>
  <c r="N98" i="36"/>
  <c r="V202" i="36"/>
  <c r="N244" i="36" s="1"/>
  <c r="V244" i="36" s="1"/>
  <c r="N223" i="36"/>
  <c r="V223" i="36" s="1"/>
  <c r="V205" i="36"/>
  <c r="N247" i="36" s="1"/>
  <c r="V247" i="36" s="1"/>
  <c r="N226" i="36"/>
  <c r="V226" i="36" s="1"/>
  <c r="G260" i="36"/>
  <c r="V118" i="36"/>
  <c r="V121" i="36"/>
  <c r="E119" i="36"/>
  <c r="N108" i="36"/>
  <c r="V108" i="36"/>
  <c r="AD108" i="36" s="1"/>
  <c r="N141" i="36" s="1"/>
  <c r="V141" i="36" s="1"/>
  <c r="N184" i="36" s="1"/>
  <c r="V184" i="36" s="1"/>
  <c r="N207" i="36" s="1"/>
  <c r="N204" i="36"/>
  <c r="N225" i="36" s="1"/>
  <c r="V225" i="36" s="1"/>
  <c r="N196" i="36"/>
  <c r="N217" i="36" s="1"/>
  <c r="V217" i="36" s="1"/>
  <c r="V95" i="36"/>
  <c r="N95" i="36"/>
  <c r="V104" i="36"/>
  <c r="AD104" i="36" s="1"/>
  <c r="N137" i="36" s="1"/>
  <c r="V137" i="36" s="1"/>
  <c r="N180" i="36" s="1"/>
  <c r="V180" i="36" s="1"/>
  <c r="N203" i="36" s="1"/>
  <c r="N104" i="36"/>
  <c r="V200" i="36"/>
  <c r="N242" i="36" s="1"/>
  <c r="V242" i="36" s="1"/>
  <c r="N221" i="36"/>
  <c r="V221" i="36" s="1"/>
  <c r="V198" i="36"/>
  <c r="N240" i="36" s="1"/>
  <c r="V240" i="36" s="1"/>
  <c r="N219" i="36"/>
  <c r="V219" i="36" s="1"/>
  <c r="V107" i="36"/>
  <c r="AD107" i="36" s="1"/>
  <c r="N140" i="36" s="1"/>
  <c r="V140" i="36" s="1"/>
  <c r="N183" i="36" s="1"/>
  <c r="V183" i="36" s="1"/>
  <c r="N206" i="36" s="1"/>
  <c r="N107" i="36"/>
  <c r="N100" i="36"/>
  <c r="V100" i="36"/>
  <c r="AD100" i="36" s="1"/>
  <c r="V133" i="36" s="1"/>
  <c r="N176" i="36" s="1"/>
  <c r="V176" i="36" s="1"/>
  <c r="N199" i="36" s="1"/>
  <c r="N195" i="36"/>
  <c r="N216" i="36" s="1"/>
  <c r="V216" i="36" s="1"/>
  <c r="V201" i="36"/>
  <c r="N243" i="36" s="1"/>
  <c r="V243" i="36" s="1"/>
  <c r="N222" i="36"/>
  <c r="V222" i="36" s="1"/>
  <c r="AD76" i="36"/>
  <c r="V196" i="36" l="1"/>
  <c r="N238" i="36" s="1"/>
  <c r="V238" i="36" s="1"/>
  <c r="N149" i="36"/>
  <c r="G261" i="36" s="1"/>
  <c r="G277" i="36" s="1"/>
  <c r="V206" i="36"/>
  <c r="N248" i="36" s="1"/>
  <c r="V248" i="36" s="1"/>
  <c r="N227" i="36"/>
  <c r="V227" i="36" s="1"/>
  <c r="V204" i="36"/>
  <c r="N246" i="36" s="1"/>
  <c r="V246" i="36" s="1"/>
  <c r="V116" i="36"/>
  <c r="V119" i="36" s="1"/>
  <c r="V199" i="36"/>
  <c r="N241" i="36" s="1"/>
  <c r="V241" i="36" s="1"/>
  <c r="N220" i="36"/>
  <c r="V220" i="36" s="1"/>
  <c r="V111" i="36"/>
  <c r="N197" i="36"/>
  <c r="N218" i="36" s="1"/>
  <c r="V218" i="36" s="1"/>
  <c r="V203" i="36"/>
  <c r="N245" i="36" s="1"/>
  <c r="V245" i="36" s="1"/>
  <c r="N224" i="36"/>
  <c r="V224" i="36" s="1"/>
  <c r="V207" i="36"/>
  <c r="N249" i="36" s="1"/>
  <c r="V249" i="36" s="1"/>
  <c r="N228" i="36"/>
  <c r="V228" i="36" s="1"/>
  <c r="F119" i="36"/>
  <c r="V208" i="36"/>
  <c r="N250" i="36" s="1"/>
  <c r="V250" i="36" s="1"/>
  <c r="N229" i="36"/>
  <c r="V229" i="36" s="1"/>
  <c r="V195" i="36"/>
  <c r="N237" i="36" s="1"/>
  <c r="V237" i="36" s="1"/>
  <c r="AD95" i="36"/>
  <c r="G302" i="36"/>
  <c r="V149" i="36" l="1"/>
  <c r="G262" i="36" s="1"/>
  <c r="V120" i="36"/>
  <c r="G324" i="36"/>
  <c r="N128" i="36"/>
  <c r="G259" i="36" s="1"/>
  <c r="AD119" i="36"/>
  <c r="AD118" i="36"/>
  <c r="G303" i="36"/>
  <c r="G325" i="36" s="1"/>
  <c r="G278" i="36"/>
  <c r="V197" i="36"/>
  <c r="N239" i="36" s="1"/>
  <c r="V239" i="36" s="1"/>
  <c r="V112" i="36"/>
  <c r="G264" i="36" s="1"/>
  <c r="G263" i="36"/>
  <c r="V128" i="36" l="1"/>
  <c r="N171" i="36" s="1"/>
  <c r="N187" i="36" s="1"/>
  <c r="AD115" i="36"/>
  <c r="G257" i="36"/>
  <c r="AD121" i="36"/>
  <c r="AD116" i="36"/>
  <c r="G258" i="36"/>
  <c r="V171" i="36" l="1"/>
  <c r="G265" i="36"/>
  <c r="N188" i="36"/>
  <c r="G266" i="36" s="1"/>
  <c r="G304" i="36" l="1"/>
  <c r="G279" i="36"/>
  <c r="N194" i="36"/>
  <c r="G280" i="36"/>
  <c r="G305" i="36"/>
  <c r="G327" i="36" s="1"/>
  <c r="N215" i="36" l="1"/>
  <c r="G268" i="36" s="1"/>
  <c r="G326" i="36"/>
  <c r="V194" i="36"/>
  <c r="G281" i="36" l="1"/>
  <c r="G282" i="36" s="1"/>
  <c r="G307" i="36"/>
  <c r="V215" i="36"/>
  <c r="G267" i="36" s="1"/>
  <c r="N236" i="36"/>
  <c r="G270" i="36" s="1"/>
  <c r="G306" i="36"/>
  <c r="G329" i="36"/>
  <c r="G332" i="36" l="1"/>
  <c r="G328" i="36"/>
  <c r="G308" i="36"/>
  <c r="V236" i="36"/>
  <c r="G269" i="36" s="1"/>
  <c r="G331" i="36" s="1"/>
  <c r="G271" i="36" l="1"/>
  <c r="G337" i="36"/>
  <c r="G338" i="36"/>
  <c r="G330" i="36"/>
  <c r="G336" i="36" l="1"/>
  <c r="G333" i="36"/>
  <c r="G339" i="36" l="1"/>
  <c r="O48" i="36" l="1"/>
  <c r="W48" i="36" s="1"/>
  <c r="O47" i="36"/>
  <c r="W47" i="36" s="1"/>
  <c r="O46" i="36"/>
  <c r="W46" i="36" s="1"/>
  <c r="O45" i="36"/>
  <c r="W45" i="36" s="1"/>
  <c r="O44" i="36"/>
  <c r="W44" i="36" s="1"/>
  <c r="O43" i="36"/>
  <c r="W43" i="36" s="1"/>
  <c r="O42" i="36"/>
  <c r="W42" i="36" s="1"/>
  <c r="O41" i="36"/>
  <c r="W41" i="36" s="1"/>
  <c r="O40" i="36"/>
  <c r="W40" i="36" s="1"/>
  <c r="O39" i="36"/>
  <c r="W39" i="36" s="1"/>
  <c r="O38" i="36"/>
  <c r="W38" i="36" s="1"/>
  <c r="O37" i="36"/>
  <c r="W37" i="36" s="1"/>
  <c r="O36" i="36"/>
  <c r="W36" i="36" s="1"/>
  <c r="O35" i="36"/>
  <c r="W35" i="36" s="1"/>
  <c r="O56" i="36" s="1"/>
  <c r="O77" i="36" s="1"/>
  <c r="O34" i="36"/>
  <c r="W34" i="36" s="1"/>
  <c r="O33" i="36"/>
  <c r="W33" i="36" s="1"/>
  <c r="O32" i="36"/>
  <c r="W32" i="36" s="1"/>
  <c r="O69" i="36" l="1"/>
  <c r="O90" i="36" s="1"/>
  <c r="O68" i="36"/>
  <c r="O89" i="36" s="1"/>
  <c r="O67" i="36"/>
  <c r="O88" i="36" s="1"/>
  <c r="O66" i="36"/>
  <c r="O87" i="36" s="1"/>
  <c r="O65" i="36"/>
  <c r="O86" i="36" s="1"/>
  <c r="O64" i="36"/>
  <c r="O85" i="36" s="1"/>
  <c r="O63" i="36"/>
  <c r="O84" i="36" s="1"/>
  <c r="O62" i="36"/>
  <c r="O83" i="36" s="1"/>
  <c r="O61" i="36"/>
  <c r="O82" i="36" s="1"/>
  <c r="O60" i="36"/>
  <c r="O81" i="36" s="1"/>
  <c r="O59" i="36"/>
  <c r="O80" i="36" s="1"/>
  <c r="O58" i="36"/>
  <c r="O79" i="36" s="1"/>
  <c r="O57" i="36"/>
  <c r="O78" i="36" s="1"/>
  <c r="O55" i="36"/>
  <c r="O76" i="36" s="1"/>
  <c r="O31" i="36"/>
  <c r="H256" i="36" s="1"/>
  <c r="W118" i="36" l="1"/>
  <c r="W69" i="36"/>
  <c r="O109" i="36" s="1"/>
  <c r="W60" i="36"/>
  <c r="W63" i="36"/>
  <c r="O103" i="36" s="1"/>
  <c r="W65" i="36"/>
  <c r="O105" i="36" s="1"/>
  <c r="W58" i="36"/>
  <c r="O98" i="36" s="1"/>
  <c r="W59" i="36"/>
  <c r="O99" i="36" s="1"/>
  <c r="W68" i="36"/>
  <c r="O108" i="36" s="1"/>
  <c r="W64" i="36"/>
  <c r="O104" i="36" s="1"/>
  <c r="W62" i="36"/>
  <c r="O102" i="36" s="1"/>
  <c r="W61" i="36"/>
  <c r="O101" i="36" s="1"/>
  <c r="W31" i="36"/>
  <c r="W121" i="36" s="1"/>
  <c r="W57" i="36"/>
  <c r="O97" i="36" s="1"/>
  <c r="W56" i="36"/>
  <c r="O96" i="36" s="1"/>
  <c r="W67" i="36"/>
  <c r="O107" i="36" s="1"/>
  <c r="W66" i="36"/>
  <c r="O106" i="36" s="1"/>
  <c r="W55" i="36"/>
  <c r="O95" i="36" s="1"/>
  <c r="W119" i="36" l="1"/>
  <c r="W120" i="36" s="1"/>
  <c r="C95" i="36" l="1"/>
  <c r="W95" i="36" s="1"/>
  <c r="C96" i="36"/>
  <c r="W96" i="36" s="1"/>
  <c r="C89" i="36"/>
  <c r="C76" i="36"/>
  <c r="W76" i="36" s="1"/>
  <c r="C103" i="36"/>
  <c r="W103" i="36" s="1"/>
  <c r="AE103" i="36" s="1"/>
  <c r="O136" i="36" s="1"/>
  <c r="W136" i="36" s="1"/>
  <c r="O179" i="36" s="1"/>
  <c r="W179" i="36" s="1"/>
  <c r="O202" i="36" s="1"/>
  <c r="O223" i="36" s="1"/>
  <c r="W223" i="36" s="1"/>
  <c r="C82" i="36"/>
  <c r="W82" i="36" s="1"/>
  <c r="AE82" i="36" s="1"/>
  <c r="O155" i="36" s="1"/>
  <c r="W155" i="36" s="1"/>
  <c r="C108" i="36"/>
  <c r="W108" i="36" s="1"/>
  <c r="AE108" i="36" s="1"/>
  <c r="O141" i="36" s="1"/>
  <c r="W141" i="36" s="1"/>
  <c r="O184" i="36" s="1"/>
  <c r="W184" i="36" s="1"/>
  <c r="O207" i="36" s="1"/>
  <c r="O228" i="36" s="1"/>
  <c r="W228" i="36" s="1"/>
  <c r="C90" i="36"/>
  <c r="W90" i="36" s="1"/>
  <c r="AE90" i="36" s="1"/>
  <c r="O163" i="36" s="1"/>
  <c r="W163" i="36" s="1"/>
  <c r="C80" i="36"/>
  <c r="W80" i="36" s="1"/>
  <c r="AE80" i="36" s="1"/>
  <c r="O153" i="36" s="1"/>
  <c r="W153" i="36" s="1"/>
  <c r="C87" i="36"/>
  <c r="W87" i="36" s="1"/>
  <c r="AE87" i="36" s="1"/>
  <c r="O160" i="36" s="1"/>
  <c r="W160" i="36" s="1"/>
  <c r="C77" i="36"/>
  <c r="C98" i="36"/>
  <c r="W98" i="36" s="1"/>
  <c r="AE98" i="36" s="1"/>
  <c r="O131" i="36" s="1"/>
  <c r="W131" i="36" s="1"/>
  <c r="O174" i="36" s="1"/>
  <c r="W174" i="36" s="1"/>
  <c r="O197" i="36" s="1"/>
  <c r="O218" i="36" s="1"/>
  <c r="W218" i="36" s="1"/>
  <c r="C97" i="36"/>
  <c r="W97" i="36" s="1"/>
  <c r="AE97" i="36" s="1"/>
  <c r="O130" i="36" s="1"/>
  <c r="W130" i="36" s="1"/>
  <c r="O173" i="36" s="1"/>
  <c r="W173" i="36" s="1"/>
  <c r="O196" i="36" s="1"/>
  <c r="O217" i="36" s="1"/>
  <c r="W217" i="36" s="1"/>
  <c r="AE96" i="36"/>
  <c r="O129" i="36" s="1"/>
  <c r="W129" i="36" s="1"/>
  <c r="O172" i="36" s="1"/>
  <c r="W172" i="36" s="1"/>
  <c r="O195" i="36" s="1"/>
  <c r="O216" i="36" s="1"/>
  <c r="W216" i="36" s="1"/>
  <c r="C100" i="36"/>
  <c r="W100" i="36" s="1"/>
  <c r="AE100" i="36" s="1"/>
  <c r="O133" i="36" s="1"/>
  <c r="W133" i="36" s="1"/>
  <c r="O176" i="36" s="1"/>
  <c r="W176" i="36" s="1"/>
  <c r="O199" i="36" s="1"/>
  <c r="O220" i="36" s="1"/>
  <c r="W220" i="36" s="1"/>
  <c r="C86" i="36"/>
  <c r="W86" i="36" s="1"/>
  <c r="AE86" i="36" s="1"/>
  <c r="O159" i="36" s="1"/>
  <c r="W159" i="36" s="1"/>
  <c r="C101" i="36"/>
  <c r="W101" i="36" s="1"/>
  <c r="AE101" i="36" s="1"/>
  <c r="O134" i="36" s="1"/>
  <c r="W134" i="36" s="1"/>
  <c r="O177" i="36" s="1"/>
  <c r="W177" i="36" s="1"/>
  <c r="O200" i="36" s="1"/>
  <c r="O221" i="36" s="1"/>
  <c r="W221" i="36" s="1"/>
  <c r="C106" i="36"/>
  <c r="W106" i="36" s="1"/>
  <c r="AE106" i="36" s="1"/>
  <c r="O139" i="36" s="1"/>
  <c r="W139" i="36" s="1"/>
  <c r="O182" i="36" s="1"/>
  <c r="W182" i="36" s="1"/>
  <c r="O205" i="36" s="1"/>
  <c r="O226" i="36" s="1"/>
  <c r="W226" i="36" s="1"/>
  <c r="C104" i="36"/>
  <c r="W104" i="36" s="1"/>
  <c r="AE104" i="36" s="1"/>
  <c r="O137" i="36" s="1"/>
  <c r="W137" i="36" s="1"/>
  <c r="O180" i="36" s="1"/>
  <c r="W180" i="36" s="1"/>
  <c r="O203" i="36" s="1"/>
  <c r="O224" i="36" s="1"/>
  <c r="W224" i="36" s="1"/>
  <c r="C102" i="36"/>
  <c r="W102" i="36" s="1"/>
  <c r="AE102" i="36" s="1"/>
  <c r="O135" i="36" s="1"/>
  <c r="W135" i="36" s="1"/>
  <c r="O178" i="36" s="1"/>
  <c r="W178" i="36" s="1"/>
  <c r="O201" i="36" s="1"/>
  <c r="O222" i="36" s="1"/>
  <c r="W222" i="36" s="1"/>
  <c r="C79" i="36"/>
  <c r="W79" i="36" s="1"/>
  <c r="AE79" i="36" s="1"/>
  <c r="O152" i="36" s="1"/>
  <c r="W152" i="36" s="1"/>
  <c r="C109" i="36"/>
  <c r="W109" i="36" s="1"/>
  <c r="AE109" i="36" s="1"/>
  <c r="O142" i="36" s="1"/>
  <c r="W142" i="36" s="1"/>
  <c r="O185" i="36" s="1"/>
  <c r="W185" i="36" s="1"/>
  <c r="C107" i="36"/>
  <c r="W107" i="36" s="1"/>
  <c r="AE107" i="36" s="1"/>
  <c r="O140" i="36" s="1"/>
  <c r="W140" i="36" s="1"/>
  <c r="O183" i="36" s="1"/>
  <c r="W183" i="36" s="1"/>
  <c r="O206" i="36" s="1"/>
  <c r="O227" i="36" s="1"/>
  <c r="W227" i="36" s="1"/>
  <c r="C81" i="36"/>
  <c r="W81" i="36" s="1"/>
  <c r="AE81" i="36" s="1"/>
  <c r="O154" i="36" s="1"/>
  <c r="W154" i="36" s="1"/>
  <c r="W89" i="36"/>
  <c r="AE89" i="36" s="1"/>
  <c r="O162" i="36" s="1"/>
  <c r="W162" i="36" s="1"/>
  <c r="AE95" i="36"/>
  <c r="C78" i="36"/>
  <c r="W78" i="36" s="1"/>
  <c r="AE78" i="36" s="1"/>
  <c r="O151" i="36" s="1"/>
  <c r="W151" i="36" s="1"/>
  <c r="C83" i="36"/>
  <c r="W83" i="36" s="1"/>
  <c r="AE83" i="36" s="1"/>
  <c r="O156" i="36" s="1"/>
  <c r="W156" i="36" s="1"/>
  <c r="C105" i="36"/>
  <c r="W105" i="36" s="1"/>
  <c r="AE105" i="36" s="1"/>
  <c r="O138" i="36" s="1"/>
  <c r="W138" i="36" s="1"/>
  <c r="O181" i="36" s="1"/>
  <c r="W181" i="36" s="1"/>
  <c r="O204" i="36" s="1"/>
  <c r="O225" i="36" s="1"/>
  <c r="W225" i="36" s="1"/>
  <c r="C85" i="36"/>
  <c r="W85" i="36" s="1"/>
  <c r="AE85" i="36" s="1"/>
  <c r="O158" i="36" s="1"/>
  <c r="W158" i="36" s="1"/>
  <c r="C99" i="36"/>
  <c r="W99" i="36" s="1"/>
  <c r="AE99" i="36" s="1"/>
  <c r="O132" i="36" s="1"/>
  <c r="W132" i="36" s="1"/>
  <c r="O175" i="36" s="1"/>
  <c r="W175" i="36" s="1"/>
  <c r="O198" i="36" s="1"/>
  <c r="O219" i="36" s="1"/>
  <c r="W219" i="36" s="1"/>
  <c r="C88" i="36"/>
  <c r="W88" i="36" s="1"/>
  <c r="AE88" i="36" s="1"/>
  <c r="O161" i="36" s="1"/>
  <c r="W161" i="36" s="1"/>
  <c r="C84" i="36"/>
  <c r="W84" i="36" s="1"/>
  <c r="AE84" i="36" s="1"/>
  <c r="O157" i="36" s="1"/>
  <c r="W157" i="36" s="1"/>
  <c r="W202" i="36"/>
  <c r="O244" i="36" s="1"/>
  <c r="W244" i="36" s="1"/>
  <c r="W199" i="36"/>
  <c r="O241" i="36" s="1"/>
  <c r="W241" i="36" s="1"/>
  <c r="W197" i="36"/>
  <c r="O239" i="36" s="1"/>
  <c r="W239" i="36" s="1"/>
  <c r="AE76" i="36"/>
  <c r="W77" i="36" l="1"/>
  <c r="AE77" i="36" s="1"/>
  <c r="O150" i="36" s="1"/>
  <c r="W150" i="36" s="1"/>
  <c r="W111" i="36"/>
  <c r="W205" i="36"/>
  <c r="O247" i="36" s="1"/>
  <c r="W247" i="36" s="1"/>
  <c r="W200" i="36"/>
  <c r="O242" i="36" s="1"/>
  <c r="W242" i="36" s="1"/>
  <c r="W201" i="36"/>
  <c r="O243" i="36" s="1"/>
  <c r="W243" i="36" s="1"/>
  <c r="W207" i="36"/>
  <c r="O249" i="36" s="1"/>
  <c r="W249" i="36" s="1"/>
  <c r="W196" i="36"/>
  <c r="O238" i="36" s="1"/>
  <c r="W238" i="36" s="1"/>
  <c r="C110" i="36"/>
  <c r="W195" i="36"/>
  <c r="O237" i="36" s="1"/>
  <c r="W237" i="36" s="1"/>
  <c r="C91" i="36"/>
  <c r="W204" i="36"/>
  <c r="O246" i="36" s="1"/>
  <c r="W246" i="36" s="1"/>
  <c r="W198" i="36"/>
  <c r="O240" i="36" s="1"/>
  <c r="W240" i="36" s="1"/>
  <c r="O208" i="36"/>
  <c r="O229" i="36" s="1"/>
  <c r="W229" i="36" s="1"/>
  <c r="W206" i="36"/>
  <c r="O248" i="36" s="1"/>
  <c r="W248" i="36" s="1"/>
  <c r="W203" i="36"/>
  <c r="O245" i="36" s="1"/>
  <c r="W245" i="36" s="1"/>
  <c r="P48" i="36"/>
  <c r="X48" i="36" s="1"/>
  <c r="P47" i="36"/>
  <c r="X47" i="36" s="1"/>
  <c r="P46" i="36"/>
  <c r="X46" i="36" s="1"/>
  <c r="P45" i="36"/>
  <c r="X45" i="36" s="1"/>
  <c r="P44" i="36"/>
  <c r="X44" i="36" s="1"/>
  <c r="P43" i="36"/>
  <c r="X43" i="36" s="1"/>
  <c r="P42" i="36"/>
  <c r="X42" i="36" s="1"/>
  <c r="P41" i="36"/>
  <c r="X41" i="36" s="1"/>
  <c r="P40" i="36"/>
  <c r="X40" i="36" s="1"/>
  <c r="P39" i="36"/>
  <c r="X39" i="36" s="1"/>
  <c r="P38" i="36"/>
  <c r="X38" i="36" s="1"/>
  <c r="P37" i="36"/>
  <c r="X37" i="36" s="1"/>
  <c r="P36" i="36"/>
  <c r="X36" i="36" s="1"/>
  <c r="P35" i="36"/>
  <c r="X35" i="36" s="1"/>
  <c r="P34" i="36"/>
  <c r="X34" i="36" s="1"/>
  <c r="P33" i="36"/>
  <c r="X33" i="36" s="1"/>
  <c r="P32" i="36"/>
  <c r="X32" i="36" s="1"/>
  <c r="O149" i="36"/>
  <c r="O128" i="36"/>
  <c r="H259" i="36" s="1"/>
  <c r="H260" i="36" l="1"/>
  <c r="AE119" i="36"/>
  <c r="AE116" i="36" s="1"/>
  <c r="AE118" i="36"/>
  <c r="H257" i="36" s="1"/>
  <c r="H261" i="36"/>
  <c r="W112" i="36"/>
  <c r="H264" i="36" s="1"/>
  <c r="H263" i="36"/>
  <c r="W208" i="36"/>
  <c r="O250" i="36" s="1"/>
  <c r="W250" i="36" s="1"/>
  <c r="P69" i="36"/>
  <c r="P90" i="36" s="1"/>
  <c r="P68" i="36"/>
  <c r="P89" i="36" s="1"/>
  <c r="P67" i="36"/>
  <c r="P88" i="36" s="1"/>
  <c r="P66" i="36"/>
  <c r="P87" i="36" s="1"/>
  <c r="P65" i="36"/>
  <c r="P86" i="36" s="1"/>
  <c r="P64" i="36"/>
  <c r="P85" i="36" s="1"/>
  <c r="P63" i="36"/>
  <c r="P84" i="36" s="1"/>
  <c r="P62" i="36"/>
  <c r="P83" i="36" s="1"/>
  <c r="P61" i="36"/>
  <c r="P82" i="36" s="1"/>
  <c r="P60" i="36"/>
  <c r="P81" i="36" s="1"/>
  <c r="P59" i="36"/>
  <c r="P80" i="36" s="1"/>
  <c r="P58" i="36"/>
  <c r="P79" i="36" s="1"/>
  <c r="P57" i="36"/>
  <c r="P78" i="36" s="1"/>
  <c r="P56" i="36"/>
  <c r="P77" i="36" s="1"/>
  <c r="P55" i="36"/>
  <c r="P76" i="36" s="1"/>
  <c r="W128" i="36"/>
  <c r="O171" i="36" s="1"/>
  <c r="W149" i="36"/>
  <c r="H262" i="36" s="1"/>
  <c r="H258" i="36" l="1"/>
  <c r="H277" i="36"/>
  <c r="AE121" i="36"/>
  <c r="AE115" i="36"/>
  <c r="H302" i="36"/>
  <c r="H324" i="36" s="1"/>
  <c r="O187" i="36"/>
  <c r="X61" i="36"/>
  <c r="P101" i="36" s="1"/>
  <c r="X55" i="36"/>
  <c r="P95" i="36" s="1"/>
  <c r="X60" i="36"/>
  <c r="P100" i="36" s="1"/>
  <c r="X69" i="36"/>
  <c r="P109" i="36" s="1"/>
  <c r="X59" i="36"/>
  <c r="P99" i="36" s="1"/>
  <c r="X57" i="36"/>
  <c r="P97" i="36" s="1"/>
  <c r="X63" i="36"/>
  <c r="P103" i="36" s="1"/>
  <c r="X58" i="36"/>
  <c r="P98" i="36" s="1"/>
  <c r="X68" i="36"/>
  <c r="P108" i="36" s="1"/>
  <c r="X67" i="36"/>
  <c r="P107" i="36" s="1"/>
  <c r="X66" i="36"/>
  <c r="P106" i="36" s="1"/>
  <c r="X65" i="36"/>
  <c r="P105" i="36" s="1"/>
  <c r="X64" i="36"/>
  <c r="P104" i="36" s="1"/>
  <c r="X62" i="36"/>
  <c r="P102" i="36" s="1"/>
  <c r="X56" i="36"/>
  <c r="P96" i="36" s="1"/>
  <c r="W171" i="36"/>
  <c r="O194" i="36" s="1"/>
  <c r="W194" i="36" s="1"/>
  <c r="H278" i="36"/>
  <c r="H303" i="36"/>
  <c r="H325" i="36" s="1"/>
  <c r="O188" i="36" l="1"/>
  <c r="H266" i="36" s="1"/>
  <c r="H265" i="36"/>
  <c r="X119" i="36"/>
  <c r="P31" i="36"/>
  <c r="I256" i="36" s="1"/>
  <c r="O215" i="36"/>
  <c r="H268" i="36" s="1"/>
  <c r="O236" i="36"/>
  <c r="H270" i="36" s="1"/>
  <c r="H307" i="36" l="1"/>
  <c r="H304" i="36"/>
  <c r="H326" i="36" s="1"/>
  <c r="H279" i="36"/>
  <c r="H280" i="36"/>
  <c r="H305" i="36"/>
  <c r="H327" i="36" s="1"/>
  <c r="H332" i="36"/>
  <c r="X31" i="36"/>
  <c r="X121" i="36" s="1"/>
  <c r="D102" i="36" s="1"/>
  <c r="X102" i="36" s="1"/>
  <c r="AF102" i="36" s="1"/>
  <c r="P135" i="36" s="1"/>
  <c r="X135" i="36" s="1"/>
  <c r="P178" i="36" s="1"/>
  <c r="X178" i="36" s="1"/>
  <c r="W236" i="36"/>
  <c r="H269" i="36" s="1"/>
  <c r="H331" i="36" s="1"/>
  <c r="W215" i="36"/>
  <c r="H267" i="36" s="1"/>
  <c r="H281" i="36"/>
  <c r="H306" i="36"/>
  <c r="H329" i="36"/>
  <c r="H282" i="36" l="1"/>
  <c r="H337" i="36"/>
  <c r="H338" i="36"/>
  <c r="D78" i="36"/>
  <c r="X78" i="36" s="1"/>
  <c r="AF78" i="36" s="1"/>
  <c r="P151" i="36" s="1"/>
  <c r="X151" i="36" s="1"/>
  <c r="D81" i="36"/>
  <c r="X81" i="36" s="1"/>
  <c r="AF81" i="36" s="1"/>
  <c r="P154" i="36" s="1"/>
  <c r="X154" i="36" s="1"/>
  <c r="D97" i="36"/>
  <c r="X97" i="36" s="1"/>
  <c r="AF97" i="36" s="1"/>
  <c r="P130" i="36" s="1"/>
  <c r="X130" i="36" s="1"/>
  <c r="P173" i="36" s="1"/>
  <c r="X173" i="36" s="1"/>
  <c r="P196" i="36" s="1"/>
  <c r="P217" i="36" s="1"/>
  <c r="X217" i="36" s="1"/>
  <c r="D82" i="36"/>
  <c r="X82" i="36" s="1"/>
  <c r="AF82" i="36" s="1"/>
  <c r="P155" i="36" s="1"/>
  <c r="X155" i="36" s="1"/>
  <c r="D84" i="36"/>
  <c r="X84" i="36" s="1"/>
  <c r="AF84" i="36" s="1"/>
  <c r="P157" i="36" s="1"/>
  <c r="X157" i="36" s="1"/>
  <c r="D80" i="36"/>
  <c r="X80" i="36" s="1"/>
  <c r="AF80" i="36" s="1"/>
  <c r="P153" i="36" s="1"/>
  <c r="X153" i="36" s="1"/>
  <c r="D99" i="36"/>
  <c r="X99" i="36" s="1"/>
  <c r="AF99" i="36" s="1"/>
  <c r="P132" i="36" s="1"/>
  <c r="X132" i="36" s="1"/>
  <c r="P175" i="36" s="1"/>
  <c r="X175" i="36" s="1"/>
  <c r="P198" i="36" s="1"/>
  <c r="P219" i="36" s="1"/>
  <c r="X219" i="36" s="1"/>
  <c r="D85" i="36"/>
  <c r="X85" i="36" s="1"/>
  <c r="AF85" i="36" s="1"/>
  <c r="P158" i="36" s="1"/>
  <c r="X158" i="36" s="1"/>
  <c r="D98" i="36"/>
  <c r="P131" i="36" s="1"/>
  <c r="X131" i="36" s="1"/>
  <c r="P174" i="36" s="1"/>
  <c r="X174" i="36" s="1"/>
  <c r="P197" i="36" s="1"/>
  <c r="P218" i="36" s="1"/>
  <c r="X218" i="36" s="1"/>
  <c r="D95" i="36"/>
  <c r="X95" i="36" s="1"/>
  <c r="D106" i="36"/>
  <c r="X106" i="36" s="1"/>
  <c r="AF106" i="36" s="1"/>
  <c r="P139" i="36" s="1"/>
  <c r="X139" i="36" s="1"/>
  <c r="P182" i="36" s="1"/>
  <c r="X182" i="36" s="1"/>
  <c r="P205" i="36" s="1"/>
  <c r="P226" i="36" s="1"/>
  <c r="X226" i="36" s="1"/>
  <c r="D88" i="36"/>
  <c r="X88" i="36" s="1"/>
  <c r="AF88" i="36" s="1"/>
  <c r="P161" i="36" s="1"/>
  <c r="X161" i="36" s="1"/>
  <c r="D76" i="36"/>
  <c r="X76" i="36" s="1"/>
  <c r="D79" i="36"/>
  <c r="X79" i="36" s="1"/>
  <c r="AF79" i="36" s="1"/>
  <c r="P152" i="36" s="1"/>
  <c r="X152" i="36" s="1"/>
  <c r="D100" i="36"/>
  <c r="X100" i="36" s="1"/>
  <c r="AF100" i="36" s="1"/>
  <c r="P133" i="36" s="1"/>
  <c r="X133" i="36" s="1"/>
  <c r="P176" i="36" s="1"/>
  <c r="X176" i="36" s="1"/>
  <c r="P199" i="36" s="1"/>
  <c r="P220" i="36" s="1"/>
  <c r="X220" i="36" s="1"/>
  <c r="D101" i="36"/>
  <c r="X101" i="36" s="1"/>
  <c r="AF101" i="36" s="1"/>
  <c r="P134" i="36" s="1"/>
  <c r="X134" i="36" s="1"/>
  <c r="P177" i="36" s="1"/>
  <c r="X177" i="36" s="1"/>
  <c r="P200" i="36" s="1"/>
  <c r="P221" i="36" s="1"/>
  <c r="X221" i="36" s="1"/>
  <c r="D77" i="36"/>
  <c r="X77" i="36" s="1"/>
  <c r="AF77" i="36" s="1"/>
  <c r="P150" i="36" s="1"/>
  <c r="X150" i="36" s="1"/>
  <c r="D104" i="36"/>
  <c r="X104" i="36" s="1"/>
  <c r="AF104" i="36" s="1"/>
  <c r="P137" i="36" s="1"/>
  <c r="X137" i="36" s="1"/>
  <c r="P180" i="36" s="1"/>
  <c r="X180" i="36" s="1"/>
  <c r="P203" i="36" s="1"/>
  <c r="P224" i="36" s="1"/>
  <c r="X224" i="36" s="1"/>
  <c r="D108" i="36"/>
  <c r="X108" i="36" s="1"/>
  <c r="AF108" i="36" s="1"/>
  <c r="P141" i="36" s="1"/>
  <c r="X141" i="36" s="1"/>
  <c r="P184" i="36" s="1"/>
  <c r="X184" i="36" s="1"/>
  <c r="P207" i="36" s="1"/>
  <c r="P228" i="36" s="1"/>
  <c r="X228" i="36" s="1"/>
  <c r="D87" i="36"/>
  <c r="X87" i="36" s="1"/>
  <c r="AF87" i="36" s="1"/>
  <c r="P160" i="36" s="1"/>
  <c r="X160" i="36" s="1"/>
  <c r="D105" i="36"/>
  <c r="X105" i="36" s="1"/>
  <c r="AF105" i="36" s="1"/>
  <c r="P138" i="36" s="1"/>
  <c r="X138" i="36" s="1"/>
  <c r="P181" i="36" s="1"/>
  <c r="X181" i="36" s="1"/>
  <c r="P204" i="36" s="1"/>
  <c r="P225" i="36" s="1"/>
  <c r="X225" i="36" s="1"/>
  <c r="D109" i="36"/>
  <c r="X109" i="36" s="1"/>
  <c r="AF109" i="36" s="1"/>
  <c r="P142" i="36" s="1"/>
  <c r="X142" i="36" s="1"/>
  <c r="P185" i="36" s="1"/>
  <c r="X185" i="36" s="1"/>
  <c r="P208" i="36" s="1"/>
  <c r="P229" i="36" s="1"/>
  <c r="X229" i="36" s="1"/>
  <c r="D90" i="36"/>
  <c r="X90" i="36" s="1"/>
  <c r="AF90" i="36" s="1"/>
  <c r="P163" i="36" s="1"/>
  <c r="X163" i="36" s="1"/>
  <c r="D107" i="36"/>
  <c r="X107" i="36" s="1"/>
  <c r="AF107" i="36" s="1"/>
  <c r="P140" i="36" s="1"/>
  <c r="X140" i="36" s="1"/>
  <c r="P183" i="36" s="1"/>
  <c r="X183" i="36" s="1"/>
  <c r="P206" i="36" s="1"/>
  <c r="P227" i="36" s="1"/>
  <c r="X227" i="36" s="1"/>
  <c r="D86" i="36"/>
  <c r="X86" i="36" s="1"/>
  <c r="AF86" i="36" s="1"/>
  <c r="P159" i="36" s="1"/>
  <c r="X159" i="36" s="1"/>
  <c r="D96" i="36"/>
  <c r="X96" i="36" s="1"/>
  <c r="AF96" i="36" s="1"/>
  <c r="P129" i="36" s="1"/>
  <c r="X129" i="36" s="1"/>
  <c r="P172" i="36" s="1"/>
  <c r="X172" i="36" s="1"/>
  <c r="P195" i="36" s="1"/>
  <c r="P216" i="36" s="1"/>
  <c r="X216" i="36" s="1"/>
  <c r="D89" i="36"/>
  <c r="X89" i="36" s="1"/>
  <c r="AF89" i="36" s="1"/>
  <c r="P162" i="36" s="1"/>
  <c r="X162" i="36" s="1"/>
  <c r="D103" i="36"/>
  <c r="X103" i="36" s="1"/>
  <c r="AF103" i="36" s="1"/>
  <c r="P136" i="36" s="1"/>
  <c r="X136" i="36" s="1"/>
  <c r="P179" i="36" s="1"/>
  <c r="X179" i="36" s="1"/>
  <c r="P202" i="36" s="1"/>
  <c r="P223" i="36" s="1"/>
  <c r="X223" i="36" s="1"/>
  <c r="D83" i="36"/>
  <c r="X83" i="36" s="1"/>
  <c r="AF83" i="36" s="1"/>
  <c r="P156" i="36" s="1"/>
  <c r="X156" i="36" s="1"/>
  <c r="H271" i="36"/>
  <c r="P201" i="36"/>
  <c r="P222" i="36" s="1"/>
  <c r="X222" i="36" s="1"/>
  <c r="H328" i="36"/>
  <c r="H308" i="36"/>
  <c r="X111" i="36" l="1"/>
  <c r="H330" i="36"/>
  <c r="X196" i="36"/>
  <c r="P238" i="36" s="1"/>
  <c r="X238" i="36" s="1"/>
  <c r="X199" i="36"/>
  <c r="P241" i="36" s="1"/>
  <c r="X241" i="36" s="1"/>
  <c r="X205" i="36"/>
  <c r="P247" i="36" s="1"/>
  <c r="X247" i="36" s="1"/>
  <c r="X204" i="36"/>
  <c r="P246" i="36" s="1"/>
  <c r="X246" i="36" s="1"/>
  <c r="X198" i="36"/>
  <c r="P240" i="36" s="1"/>
  <c r="X240" i="36" s="1"/>
  <c r="X207" i="36"/>
  <c r="P249" i="36" s="1"/>
  <c r="X249" i="36" s="1"/>
  <c r="D110" i="36"/>
  <c r="X202" i="36"/>
  <c r="P244" i="36" s="1"/>
  <c r="X244" i="36" s="1"/>
  <c r="D91" i="36"/>
  <c r="X195" i="36"/>
  <c r="P237" i="36" s="1"/>
  <c r="X237" i="36" s="1"/>
  <c r="Q33" i="36"/>
  <c r="Y33" i="36" s="1"/>
  <c r="X208" i="36"/>
  <c r="P250" i="36" s="1"/>
  <c r="X250" i="36" s="1"/>
  <c r="X201" i="36"/>
  <c r="P243" i="36" s="1"/>
  <c r="X243" i="36" s="1"/>
  <c r="X203" i="36"/>
  <c r="P245" i="36" s="1"/>
  <c r="X245" i="36" s="1"/>
  <c r="X197" i="36"/>
  <c r="P239" i="36" s="1"/>
  <c r="X239" i="36" s="1"/>
  <c r="X200" i="36"/>
  <c r="P242" i="36" s="1"/>
  <c r="X242" i="36" s="1"/>
  <c r="X206" i="36"/>
  <c r="P248" i="36" s="1"/>
  <c r="X248" i="36" s="1"/>
  <c r="I260" i="36"/>
  <c r="AF76" i="36"/>
  <c r="AF95" i="36"/>
  <c r="X112" i="36" l="1"/>
  <c r="I264" i="36" s="1"/>
  <c r="I263" i="36"/>
  <c r="H336" i="36"/>
  <c r="H333" i="36"/>
  <c r="Q48" i="36"/>
  <c r="Y48" i="36" s="1"/>
  <c r="Q47" i="36"/>
  <c r="Y47" i="36" s="1"/>
  <c r="Q46" i="36"/>
  <c r="Y46" i="36" s="1"/>
  <c r="Q45" i="36"/>
  <c r="Y45" i="36" s="1"/>
  <c r="Q44" i="36"/>
  <c r="Y44" i="36" s="1"/>
  <c r="Q43" i="36"/>
  <c r="Y43" i="36" s="1"/>
  <c r="Q42" i="36"/>
  <c r="Y42" i="36" s="1"/>
  <c r="Q41" i="36"/>
  <c r="Y41" i="36" s="1"/>
  <c r="Q40" i="36"/>
  <c r="Y40" i="36" s="1"/>
  <c r="Q39" i="36"/>
  <c r="Y39" i="36" s="1"/>
  <c r="Q38" i="36"/>
  <c r="Y38" i="36" s="1"/>
  <c r="Q37" i="36"/>
  <c r="Y37" i="36" s="1"/>
  <c r="Q36" i="36"/>
  <c r="Y36" i="36" s="1"/>
  <c r="Q35" i="36"/>
  <c r="Y35" i="36" s="1"/>
  <c r="Q34" i="36"/>
  <c r="Y34" i="36" s="1"/>
  <c r="Q32" i="36"/>
  <c r="Y32" i="36" s="1"/>
  <c r="AF116" i="36"/>
  <c r="I258" i="36"/>
  <c r="I257" i="36"/>
  <c r="AF121" i="36"/>
  <c r="P149" i="36"/>
  <c r="I261" i="36" s="1"/>
  <c r="I277" i="36" s="1"/>
  <c r="P128" i="36"/>
  <c r="I259" i="36" s="1"/>
  <c r="H339" i="36" l="1"/>
  <c r="Q69" i="36"/>
  <c r="Q90" i="36" s="1"/>
  <c r="Q68" i="36"/>
  <c r="Q89" i="36" s="1"/>
  <c r="Q67" i="36"/>
  <c r="Q88" i="36" s="1"/>
  <c r="Q66" i="36"/>
  <c r="Q87" i="36" s="1"/>
  <c r="Q65" i="36"/>
  <c r="Q86" i="36" s="1"/>
  <c r="Q64" i="36"/>
  <c r="Q85" i="36" s="1"/>
  <c r="Q63" i="36"/>
  <c r="Q84" i="36" s="1"/>
  <c r="Q62" i="36"/>
  <c r="Q83" i="36" s="1"/>
  <c r="Q61" i="36"/>
  <c r="Q82" i="36" s="1"/>
  <c r="Q60" i="36"/>
  <c r="Q81" i="36" s="1"/>
  <c r="Q59" i="36"/>
  <c r="Q80" i="36" s="1"/>
  <c r="Q58" i="36"/>
  <c r="Q79" i="36" s="1"/>
  <c r="Q57" i="36"/>
  <c r="Q78" i="36" s="1"/>
  <c r="Q56" i="36"/>
  <c r="Q77" i="36" s="1"/>
  <c r="Q55" i="36"/>
  <c r="Q76" i="36" s="1"/>
  <c r="X128" i="36"/>
  <c r="P171" i="36" s="1"/>
  <c r="I302" i="36"/>
  <c r="X149" i="36"/>
  <c r="I262" i="36" s="1"/>
  <c r="P187" i="36" l="1"/>
  <c r="I265" i="36" s="1"/>
  <c r="Y65" i="36"/>
  <c r="Q105" i="36" s="1"/>
  <c r="Y64" i="36"/>
  <c r="Q104" i="36" s="1"/>
  <c r="Y60" i="36"/>
  <c r="Q100" i="36" s="1"/>
  <c r="Y58" i="36"/>
  <c r="Q98" i="36" s="1"/>
  <c r="Y69" i="36"/>
  <c r="Q109" i="36" s="1"/>
  <c r="Y66" i="36"/>
  <c r="Q106" i="36" s="1"/>
  <c r="Y62" i="36"/>
  <c r="Q102" i="36" s="1"/>
  <c r="Y57" i="36"/>
  <c r="Q97" i="36" s="1"/>
  <c r="Y56" i="36"/>
  <c r="Q96" i="36" s="1"/>
  <c r="Y55" i="36"/>
  <c r="Q95" i="36" s="1"/>
  <c r="Y118" i="36"/>
  <c r="Y68" i="36"/>
  <c r="Q108" i="36" s="1"/>
  <c r="Y67" i="36"/>
  <c r="Q107" i="36" s="1"/>
  <c r="Y63" i="36"/>
  <c r="Q103" i="36" s="1"/>
  <c r="Y61" i="36"/>
  <c r="Q101" i="36" s="1"/>
  <c r="Y59" i="36"/>
  <c r="Q99" i="36" s="1"/>
  <c r="X171" i="36"/>
  <c r="P194" i="36" s="1"/>
  <c r="P215" i="36" s="1"/>
  <c r="I268" i="36" s="1"/>
  <c r="I303" i="36"/>
  <c r="I325" i="36" s="1"/>
  <c r="I278" i="36"/>
  <c r="I324" i="36"/>
  <c r="P188" i="36" l="1"/>
  <c r="I266" i="36" s="1"/>
  <c r="I307" i="36" s="1"/>
  <c r="I329" i="36" s="1"/>
  <c r="I279" i="36"/>
  <c r="I304" i="36"/>
  <c r="I326" i="36" s="1"/>
  <c r="Y119" i="36"/>
  <c r="Y120" i="36" s="1"/>
  <c r="X194" i="36"/>
  <c r="P236" i="36" s="1"/>
  <c r="I270" i="36" s="1"/>
  <c r="X215" i="36"/>
  <c r="I267" i="36" s="1"/>
  <c r="Q31" i="36"/>
  <c r="J256" i="36" s="1"/>
  <c r="I306" i="36"/>
  <c r="I328" i="36" s="1"/>
  <c r="I281" i="36"/>
  <c r="I280" i="36" l="1"/>
  <c r="I282" i="36" s="1"/>
  <c r="I305" i="36"/>
  <c r="I327" i="36" s="1"/>
  <c r="Y31" i="36"/>
  <c r="Y121" i="36" s="1"/>
  <c r="E96" i="36" s="1"/>
  <c r="Y96" i="36" s="1"/>
  <c r="AG96" i="36" s="1"/>
  <c r="Q129" i="36" s="1"/>
  <c r="Y129" i="36" s="1"/>
  <c r="Q172" i="36" s="1"/>
  <c r="Y172" i="36" s="1"/>
  <c r="X236" i="36"/>
  <c r="I269" i="36" s="1"/>
  <c r="I331" i="36" s="1"/>
  <c r="I332" i="36"/>
  <c r="I308" i="36" l="1"/>
  <c r="I330" i="36"/>
  <c r="I336" i="36" s="1"/>
  <c r="E85" i="36"/>
  <c r="Y85" i="36" s="1"/>
  <c r="AG85" i="36" s="1"/>
  <c r="Q158" i="36" s="1"/>
  <c r="Y158" i="36" s="1"/>
  <c r="E104" i="36"/>
  <c r="Y104" i="36" s="1"/>
  <c r="AG104" i="36" s="1"/>
  <c r="Q137" i="36" s="1"/>
  <c r="Y137" i="36" s="1"/>
  <c r="Q180" i="36" s="1"/>
  <c r="Y180" i="36" s="1"/>
  <c r="Y97" i="36"/>
  <c r="AG97" i="36" s="1"/>
  <c r="Q130" i="36" s="1"/>
  <c r="Y130" i="36" s="1"/>
  <c r="Q173" i="36" s="1"/>
  <c r="Y173" i="36" s="1"/>
  <c r="E76" i="36"/>
  <c r="E95" i="36"/>
  <c r="Y95" i="36" s="1"/>
  <c r="E86" i="36"/>
  <c r="Y86" i="36" s="1"/>
  <c r="AG86" i="36" s="1"/>
  <c r="Q159" i="36" s="1"/>
  <c r="Y159" i="36" s="1"/>
  <c r="E105" i="36"/>
  <c r="Y105" i="36" s="1"/>
  <c r="AG105" i="36" s="1"/>
  <c r="Q138" i="36" s="1"/>
  <c r="Y138" i="36" s="1"/>
  <c r="Q181" i="36" s="1"/>
  <c r="Y181" i="36" s="1"/>
  <c r="E109" i="36"/>
  <c r="Y109" i="36" s="1"/>
  <c r="AG109" i="36" s="1"/>
  <c r="Q142" i="36" s="1"/>
  <c r="Y142" i="36" s="1"/>
  <c r="Q185" i="36" s="1"/>
  <c r="Y185" i="36" s="1"/>
  <c r="Q208" i="36" s="1"/>
  <c r="Q229" i="36" s="1"/>
  <c r="Y229" i="36" s="1"/>
  <c r="E107" i="36"/>
  <c r="Y107" i="36" s="1"/>
  <c r="AG107" i="36" s="1"/>
  <c r="Q140" i="36" s="1"/>
  <c r="Y140" i="36" s="1"/>
  <c r="Q183" i="36" s="1"/>
  <c r="Y183" i="36" s="1"/>
  <c r="Q206" i="36" s="1"/>
  <c r="Q227" i="36" s="1"/>
  <c r="Y227" i="36" s="1"/>
  <c r="E102" i="36"/>
  <c r="Y102" i="36" s="1"/>
  <c r="AG102" i="36" s="1"/>
  <c r="Q135" i="36" s="1"/>
  <c r="Y135" i="36" s="1"/>
  <c r="Q178" i="36" s="1"/>
  <c r="Y178" i="36" s="1"/>
  <c r="E80" i="36"/>
  <c r="Y80" i="36" s="1"/>
  <c r="AG80" i="36" s="1"/>
  <c r="Q153" i="36" s="1"/>
  <c r="Y153" i="36" s="1"/>
  <c r="E88" i="36"/>
  <c r="Y88" i="36" s="1"/>
  <c r="AG88" i="36" s="1"/>
  <c r="Q161" i="36" s="1"/>
  <c r="Y161" i="36" s="1"/>
  <c r="E103" i="36"/>
  <c r="Y103" i="36" s="1"/>
  <c r="AG103" i="36" s="1"/>
  <c r="Q136" i="36" s="1"/>
  <c r="Y136" i="36" s="1"/>
  <c r="Q179" i="36" s="1"/>
  <c r="Y179" i="36" s="1"/>
  <c r="Q202" i="36" s="1"/>
  <c r="Q223" i="36" s="1"/>
  <c r="Y223" i="36" s="1"/>
  <c r="I337" i="36"/>
  <c r="E87" i="36"/>
  <c r="Y87" i="36" s="1"/>
  <c r="AG87" i="36" s="1"/>
  <c r="Q160" i="36" s="1"/>
  <c r="Y160" i="36" s="1"/>
  <c r="E84" i="36"/>
  <c r="Y84" i="36" s="1"/>
  <c r="AG84" i="36" s="1"/>
  <c r="Q157" i="36" s="1"/>
  <c r="Y157" i="36" s="1"/>
  <c r="E99" i="36"/>
  <c r="Y99" i="36" s="1"/>
  <c r="AG99" i="36" s="1"/>
  <c r="Q132" i="36" s="1"/>
  <c r="Y132" i="36" s="1"/>
  <c r="Q175" i="36" s="1"/>
  <c r="Y175" i="36" s="1"/>
  <c r="Q198" i="36" s="1"/>
  <c r="Q219" i="36" s="1"/>
  <c r="Y219" i="36" s="1"/>
  <c r="E77" i="36"/>
  <c r="Y77" i="36" s="1"/>
  <c r="AG77" i="36" s="1"/>
  <c r="Q150" i="36" s="1"/>
  <c r="Y150" i="36" s="1"/>
  <c r="E83" i="36"/>
  <c r="Y83" i="36" s="1"/>
  <c r="AG83" i="36" s="1"/>
  <c r="Q156" i="36" s="1"/>
  <c r="Y156" i="36" s="1"/>
  <c r="E89" i="36"/>
  <c r="Y89" i="36" s="1"/>
  <c r="AG89" i="36" s="1"/>
  <c r="Q162" i="36" s="1"/>
  <c r="Y162" i="36" s="1"/>
  <c r="E79" i="36"/>
  <c r="Y79" i="36" s="1"/>
  <c r="AG79" i="36" s="1"/>
  <c r="Q152" i="36" s="1"/>
  <c r="Y152" i="36" s="1"/>
  <c r="E81" i="36"/>
  <c r="Y81" i="36" s="1"/>
  <c r="AG81" i="36" s="1"/>
  <c r="Q154" i="36" s="1"/>
  <c r="Y154" i="36" s="1"/>
  <c r="E108" i="36"/>
  <c r="Y108" i="36" s="1"/>
  <c r="AG108" i="36" s="1"/>
  <c r="Q141" i="36" s="1"/>
  <c r="Y141" i="36" s="1"/>
  <c r="Q184" i="36" s="1"/>
  <c r="Y184" i="36" s="1"/>
  <c r="Q207" i="36" s="1"/>
  <c r="Q228" i="36" s="1"/>
  <c r="Y228" i="36" s="1"/>
  <c r="E90" i="36"/>
  <c r="Y90" i="36" s="1"/>
  <c r="AG90" i="36" s="1"/>
  <c r="Q163" i="36" s="1"/>
  <c r="Y163" i="36" s="1"/>
  <c r="E100" i="36"/>
  <c r="Y100" i="36" s="1"/>
  <c r="AG100" i="36" s="1"/>
  <c r="Q133" i="36" s="1"/>
  <c r="Y133" i="36" s="1"/>
  <c r="Q176" i="36" s="1"/>
  <c r="Y176" i="36" s="1"/>
  <c r="Q199" i="36" s="1"/>
  <c r="Q220" i="36" s="1"/>
  <c r="Y220" i="36" s="1"/>
  <c r="E82" i="36"/>
  <c r="Y82" i="36" s="1"/>
  <c r="AG82" i="36" s="1"/>
  <c r="Q155" i="36" s="1"/>
  <c r="Y155" i="36" s="1"/>
  <c r="E98" i="36"/>
  <c r="Y98" i="36" s="1"/>
  <c r="AG98" i="36" s="1"/>
  <c r="Q131" i="36" s="1"/>
  <c r="Y131" i="36" s="1"/>
  <c r="Q174" i="36" s="1"/>
  <c r="Y174" i="36" s="1"/>
  <c r="Q197" i="36" s="1"/>
  <c r="Q218" i="36" s="1"/>
  <c r="Y218" i="36" s="1"/>
  <c r="E106" i="36"/>
  <c r="Y106" i="36" s="1"/>
  <c r="AG106" i="36" s="1"/>
  <c r="Q139" i="36" s="1"/>
  <c r="Y139" i="36" s="1"/>
  <c r="Q182" i="36" s="1"/>
  <c r="Y182" i="36" s="1"/>
  <c r="Q205" i="36" s="1"/>
  <c r="Q226" i="36" s="1"/>
  <c r="Y226" i="36" s="1"/>
  <c r="E78" i="36"/>
  <c r="Y78" i="36" s="1"/>
  <c r="AG78" i="36" s="1"/>
  <c r="Q151" i="36" s="1"/>
  <c r="Y151" i="36" s="1"/>
  <c r="E101" i="36"/>
  <c r="Y101" i="36" s="1"/>
  <c r="AG101" i="36" s="1"/>
  <c r="Q134" i="36" s="1"/>
  <c r="Y134" i="36" s="1"/>
  <c r="Q177" i="36" s="1"/>
  <c r="Y177" i="36" s="1"/>
  <c r="Q200" i="36" s="1"/>
  <c r="Q221" i="36" s="1"/>
  <c r="Y221" i="36" s="1"/>
  <c r="I333" i="36"/>
  <c r="I271" i="36"/>
  <c r="I338" i="36"/>
  <c r="Y76" i="36"/>
  <c r="Q195" i="36"/>
  <c r="Q216" i="36" s="1"/>
  <c r="Y216" i="36" s="1"/>
  <c r="Q203" i="36"/>
  <c r="Q224" i="36" s="1"/>
  <c r="Y224" i="36" s="1"/>
  <c r="Q204" i="36"/>
  <c r="Q225" i="36" s="1"/>
  <c r="Y225" i="36" s="1"/>
  <c r="Q201" i="36"/>
  <c r="Q222" i="36" s="1"/>
  <c r="Y222" i="36" s="1"/>
  <c r="Q196" i="36"/>
  <c r="Q217" i="36" s="1"/>
  <c r="Y217" i="36" s="1"/>
  <c r="Y202" i="36" l="1"/>
  <c r="Q244" i="36" s="1"/>
  <c r="Y244" i="36" s="1"/>
  <c r="Y111" i="36"/>
  <c r="Y197" i="36"/>
  <c r="Q239" i="36" s="1"/>
  <c r="Y239" i="36" s="1"/>
  <c r="Y198" i="36"/>
  <c r="Q240" i="36" s="1"/>
  <c r="Y240" i="36" s="1"/>
  <c r="Y199" i="36"/>
  <c r="Q241" i="36" s="1"/>
  <c r="Y241" i="36" s="1"/>
  <c r="I339" i="36"/>
  <c r="E110" i="36"/>
  <c r="E91" i="36"/>
  <c r="R45" i="36"/>
  <c r="Z45" i="36" s="1"/>
  <c r="Y204" i="36"/>
  <c r="Q246" i="36" s="1"/>
  <c r="Y246" i="36" s="1"/>
  <c r="Y207" i="36"/>
  <c r="Q249" i="36" s="1"/>
  <c r="Y249" i="36" s="1"/>
  <c r="Y200" i="36"/>
  <c r="Q242" i="36" s="1"/>
  <c r="Y242" i="36" s="1"/>
  <c r="Y208" i="36"/>
  <c r="Q250" i="36" s="1"/>
  <c r="Y250" i="36" s="1"/>
  <c r="Y203" i="36"/>
  <c r="Q245" i="36" s="1"/>
  <c r="Y245" i="36" s="1"/>
  <c r="Y195" i="36"/>
  <c r="Q237" i="36" s="1"/>
  <c r="Y237" i="36" s="1"/>
  <c r="Y205" i="36"/>
  <c r="Q247" i="36" s="1"/>
  <c r="Y247" i="36" s="1"/>
  <c r="J260" i="36"/>
  <c r="AG76" i="36"/>
  <c r="AG118" i="36"/>
  <c r="AG119" i="36"/>
  <c r="Y196" i="36"/>
  <c r="Q238" i="36" s="1"/>
  <c r="Y238" i="36" s="1"/>
  <c r="Y201" i="36"/>
  <c r="Q243" i="36" s="1"/>
  <c r="Y243" i="36" s="1"/>
  <c r="Y206" i="36"/>
  <c r="Q248" i="36" s="1"/>
  <c r="Y248" i="36" s="1"/>
  <c r="AG95" i="36"/>
  <c r="Y112" i="36" l="1"/>
  <c r="J264" i="36" s="1"/>
  <c r="J263" i="36"/>
  <c r="R48" i="36"/>
  <c r="Z48" i="36" s="1"/>
  <c r="R47" i="36"/>
  <c r="Z47" i="36" s="1"/>
  <c r="R46" i="36"/>
  <c r="Z46" i="36" s="1"/>
  <c r="R66" i="36"/>
  <c r="R87" i="36" s="1"/>
  <c r="R44" i="36"/>
  <c r="Z44" i="36" s="1"/>
  <c r="R43" i="36"/>
  <c r="Z43" i="36" s="1"/>
  <c r="R42" i="36"/>
  <c r="Z42" i="36" s="1"/>
  <c r="R41" i="36"/>
  <c r="Z41" i="36" s="1"/>
  <c r="R40" i="36"/>
  <c r="Z40" i="36" s="1"/>
  <c r="R39" i="36"/>
  <c r="Z39" i="36" s="1"/>
  <c r="R38" i="36"/>
  <c r="Z38" i="36" s="1"/>
  <c r="R37" i="36"/>
  <c r="Z37" i="36" s="1"/>
  <c r="R36" i="36"/>
  <c r="Z36" i="36" s="1"/>
  <c r="R35" i="36"/>
  <c r="Z35" i="36" s="1"/>
  <c r="R34" i="36"/>
  <c r="Z34" i="36" s="1"/>
  <c r="R33" i="36"/>
  <c r="Z33" i="36" s="1"/>
  <c r="R32" i="36"/>
  <c r="Z32" i="36" s="1"/>
  <c r="J258" i="36"/>
  <c r="AG116" i="36"/>
  <c r="J257" i="36"/>
  <c r="AG115" i="36"/>
  <c r="AG121" i="36"/>
  <c r="Q149" i="36"/>
  <c r="J261" i="36" s="1"/>
  <c r="J302" i="36" s="1"/>
  <c r="Q128" i="36"/>
  <c r="J259" i="36" s="1"/>
  <c r="Z66" i="36" l="1"/>
  <c r="R106" i="36" s="1"/>
  <c r="R69" i="36"/>
  <c r="R90" i="36" s="1"/>
  <c r="R68" i="36"/>
  <c r="R89" i="36" s="1"/>
  <c r="R67" i="36"/>
  <c r="R88" i="36" s="1"/>
  <c r="R65" i="36"/>
  <c r="R86" i="36" s="1"/>
  <c r="R64" i="36"/>
  <c r="R85" i="36" s="1"/>
  <c r="R63" i="36"/>
  <c r="R84" i="36" s="1"/>
  <c r="R62" i="36"/>
  <c r="R83" i="36" s="1"/>
  <c r="R61" i="36"/>
  <c r="R82" i="36" s="1"/>
  <c r="R60" i="36"/>
  <c r="R81" i="36" s="1"/>
  <c r="R59" i="36"/>
  <c r="R80" i="36" s="1"/>
  <c r="Y128" i="36"/>
  <c r="Q171" i="36" s="1"/>
  <c r="R58" i="36"/>
  <c r="R79" i="36" s="1"/>
  <c r="R57" i="36"/>
  <c r="R78" i="36" s="1"/>
  <c r="R56" i="36"/>
  <c r="R77" i="36" s="1"/>
  <c r="R55" i="36"/>
  <c r="R76" i="36" s="1"/>
  <c r="J324" i="36"/>
  <c r="J277" i="36"/>
  <c r="Y149" i="36"/>
  <c r="J262" i="36" s="1"/>
  <c r="Q187" i="36" l="1"/>
  <c r="J265" i="36" s="1"/>
  <c r="Z65" i="36"/>
  <c r="R105" i="36" s="1"/>
  <c r="Z69" i="36"/>
  <c r="R109" i="36" s="1"/>
  <c r="Z62" i="36"/>
  <c r="R102" i="36" s="1"/>
  <c r="Z55" i="36"/>
  <c r="R95" i="36" s="1"/>
  <c r="Z68" i="36"/>
  <c r="R108" i="36" s="1"/>
  <c r="Z60" i="36"/>
  <c r="R100" i="36" s="1"/>
  <c r="Z58" i="36"/>
  <c r="R98" i="36" s="1"/>
  <c r="Z57" i="36"/>
  <c r="R97" i="36" s="1"/>
  <c r="Z56" i="36"/>
  <c r="R96" i="36" s="1"/>
  <c r="Z67" i="36"/>
  <c r="R107" i="36" s="1"/>
  <c r="Z64" i="36"/>
  <c r="R104" i="36" s="1"/>
  <c r="Z118" i="36"/>
  <c r="Z63" i="36"/>
  <c r="R103" i="36" s="1"/>
  <c r="Z61" i="36"/>
  <c r="R101" i="36" s="1"/>
  <c r="Z59" i="36"/>
  <c r="R99" i="36" s="1"/>
  <c r="J278" i="36"/>
  <c r="J303" i="36"/>
  <c r="Y171" i="36"/>
  <c r="J279" i="36" l="1"/>
  <c r="J304" i="36"/>
  <c r="J326" i="36" s="1"/>
  <c r="Q188" i="36"/>
  <c r="J266" i="36" s="1"/>
  <c r="Z119" i="36"/>
  <c r="Z120" i="36" s="1"/>
  <c r="R31" i="36"/>
  <c r="K256" i="36" s="1"/>
  <c r="Q194" i="36"/>
  <c r="Y194" i="36" s="1"/>
  <c r="J325" i="36"/>
  <c r="J305" i="36" l="1"/>
  <c r="J327" i="36" s="1"/>
  <c r="J280" i="36"/>
  <c r="Z31" i="36"/>
  <c r="Z121" i="36" s="1"/>
  <c r="Q236" i="36"/>
  <c r="J270" i="36" s="1"/>
  <c r="Q215" i="36"/>
  <c r="J268" i="36" s="1"/>
  <c r="J307" i="36" s="1"/>
  <c r="Y215" i="36" l="1"/>
  <c r="J267" i="36" s="1"/>
  <c r="F95" i="36"/>
  <c r="F77" i="36"/>
  <c r="Z77" i="36" s="1"/>
  <c r="AH77" i="36" s="1"/>
  <c r="R150" i="36" s="1"/>
  <c r="Z150" i="36" s="1"/>
  <c r="F97" i="36"/>
  <c r="Z97" i="36" s="1"/>
  <c r="AH97" i="36" s="1"/>
  <c r="R130" i="36" s="1"/>
  <c r="Z130" i="36" s="1"/>
  <c r="R173" i="36" s="1"/>
  <c r="Z173" i="36" s="1"/>
  <c r="R196" i="36" s="1"/>
  <c r="F79" i="36"/>
  <c r="Z79" i="36" s="1"/>
  <c r="AH79" i="36" s="1"/>
  <c r="R152" i="36" s="1"/>
  <c r="Z152" i="36" s="1"/>
  <c r="F89" i="36"/>
  <c r="Z89" i="36" s="1"/>
  <c r="AH89" i="36" s="1"/>
  <c r="R162" i="36" s="1"/>
  <c r="Z162" i="36" s="1"/>
  <c r="F90" i="36"/>
  <c r="Z90" i="36" s="1"/>
  <c r="AH90" i="36" s="1"/>
  <c r="R163" i="36" s="1"/>
  <c r="Z163" i="36" s="1"/>
  <c r="F108" i="36"/>
  <c r="Z108" i="36" s="1"/>
  <c r="AH108" i="36" s="1"/>
  <c r="R141" i="36" s="1"/>
  <c r="Z141" i="36" s="1"/>
  <c r="R184" i="36" s="1"/>
  <c r="Z184" i="36" s="1"/>
  <c r="R207" i="36" s="1"/>
  <c r="F107" i="36"/>
  <c r="Z107" i="36" s="1"/>
  <c r="AH107" i="36" s="1"/>
  <c r="R140" i="36" s="1"/>
  <c r="Z140" i="36" s="1"/>
  <c r="R183" i="36" s="1"/>
  <c r="Z183" i="36" s="1"/>
  <c r="F109" i="36"/>
  <c r="Z109" i="36" s="1"/>
  <c r="AH109" i="36" s="1"/>
  <c r="R142" i="36" s="1"/>
  <c r="Z142" i="36" s="1"/>
  <c r="R185" i="36" s="1"/>
  <c r="Z185" i="36" s="1"/>
  <c r="F87" i="36"/>
  <c r="Z87" i="36" s="1"/>
  <c r="AH87" i="36" s="1"/>
  <c r="R160" i="36" s="1"/>
  <c r="Z160" i="36" s="1"/>
  <c r="F99" i="36"/>
  <c r="Z99" i="36" s="1"/>
  <c r="AH99" i="36" s="1"/>
  <c r="R132" i="36" s="1"/>
  <c r="Z132" i="36" s="1"/>
  <c r="R175" i="36" s="1"/>
  <c r="Z175" i="36" s="1"/>
  <c r="R198" i="36" s="1"/>
  <c r="F96" i="36"/>
  <c r="Z96" i="36" s="1"/>
  <c r="AH96" i="36" s="1"/>
  <c r="R129" i="36" s="1"/>
  <c r="Z129" i="36" s="1"/>
  <c r="R172" i="36" s="1"/>
  <c r="Z172" i="36" s="1"/>
  <c r="R195" i="36" s="1"/>
  <c r="F101" i="36"/>
  <c r="Z101" i="36" s="1"/>
  <c r="AH101" i="36" s="1"/>
  <c r="R134" i="36" s="1"/>
  <c r="Z134" i="36" s="1"/>
  <c r="R177" i="36" s="1"/>
  <c r="Z177" i="36" s="1"/>
  <c r="F76" i="36"/>
  <c r="F78" i="36"/>
  <c r="Z78" i="36" s="1"/>
  <c r="AH78" i="36" s="1"/>
  <c r="R151" i="36" s="1"/>
  <c r="Z151" i="36" s="1"/>
  <c r="F106" i="36"/>
  <c r="Z106" i="36" s="1"/>
  <c r="AH106" i="36" s="1"/>
  <c r="R139" i="36" s="1"/>
  <c r="Z139" i="36" s="1"/>
  <c r="R182" i="36" s="1"/>
  <c r="Z182" i="36" s="1"/>
  <c r="R205" i="36" s="1"/>
  <c r="F80" i="36"/>
  <c r="Z80" i="36" s="1"/>
  <c r="AH80" i="36" s="1"/>
  <c r="R153" i="36" s="1"/>
  <c r="Z153" i="36" s="1"/>
  <c r="F104" i="36"/>
  <c r="Z104" i="36" s="1"/>
  <c r="AH104" i="36" s="1"/>
  <c r="R137" i="36" s="1"/>
  <c r="Z137" i="36" s="1"/>
  <c r="R180" i="36" s="1"/>
  <c r="Z180" i="36" s="1"/>
  <c r="F86" i="36"/>
  <c r="Z86" i="36" s="1"/>
  <c r="AH86" i="36" s="1"/>
  <c r="R159" i="36" s="1"/>
  <c r="Z159" i="36" s="1"/>
  <c r="F88" i="36"/>
  <c r="Z88" i="36" s="1"/>
  <c r="AH88" i="36" s="1"/>
  <c r="R161" i="36" s="1"/>
  <c r="Z161" i="36" s="1"/>
  <c r="F98" i="36"/>
  <c r="Z98" i="36" s="1"/>
  <c r="AH98" i="36" s="1"/>
  <c r="R131" i="36" s="1"/>
  <c r="Z131" i="36" s="1"/>
  <c r="R174" i="36" s="1"/>
  <c r="Z174" i="36" s="1"/>
  <c r="R197" i="36" s="1"/>
  <c r="F103" i="36"/>
  <c r="Z103" i="36" s="1"/>
  <c r="AH103" i="36" s="1"/>
  <c r="R136" i="36" s="1"/>
  <c r="Z136" i="36" s="1"/>
  <c r="R179" i="36" s="1"/>
  <c r="Z179" i="36" s="1"/>
  <c r="F100" i="36"/>
  <c r="Z100" i="36" s="1"/>
  <c r="AH100" i="36" s="1"/>
  <c r="R133" i="36" s="1"/>
  <c r="Z133" i="36" s="1"/>
  <c r="R176" i="36" s="1"/>
  <c r="Z176" i="36" s="1"/>
  <c r="R199" i="36" s="1"/>
  <c r="F105" i="36"/>
  <c r="Z105" i="36" s="1"/>
  <c r="AH105" i="36" s="1"/>
  <c r="R138" i="36" s="1"/>
  <c r="Z138" i="36" s="1"/>
  <c r="R181" i="36" s="1"/>
  <c r="Z181" i="36" s="1"/>
  <c r="F81" i="36"/>
  <c r="Z81" i="36" s="1"/>
  <c r="AH81" i="36" s="1"/>
  <c r="R154" i="36" s="1"/>
  <c r="Z154" i="36" s="1"/>
  <c r="F82" i="36"/>
  <c r="Z82" i="36" s="1"/>
  <c r="AH82" i="36" s="1"/>
  <c r="R155" i="36" s="1"/>
  <c r="Z155" i="36" s="1"/>
  <c r="F83" i="36"/>
  <c r="Z83" i="36" s="1"/>
  <c r="AH83" i="36" s="1"/>
  <c r="R156" i="36" s="1"/>
  <c r="Z156" i="36" s="1"/>
  <c r="F84" i="36"/>
  <c r="Z84" i="36" s="1"/>
  <c r="AH84" i="36" s="1"/>
  <c r="R157" i="36" s="1"/>
  <c r="Z157" i="36" s="1"/>
  <c r="F102" i="36"/>
  <c r="Z102" i="36" s="1"/>
  <c r="AH102" i="36" s="1"/>
  <c r="R135" i="36" s="1"/>
  <c r="Z135" i="36" s="1"/>
  <c r="R178" i="36" s="1"/>
  <c r="Z178" i="36" s="1"/>
  <c r="F85" i="36"/>
  <c r="Z85" i="36" s="1"/>
  <c r="AH85" i="36" s="1"/>
  <c r="R158" i="36" s="1"/>
  <c r="Z158" i="36" s="1"/>
  <c r="J281" i="36"/>
  <c r="J282" i="36" s="1"/>
  <c r="J306" i="36"/>
  <c r="J329" i="36"/>
  <c r="Y236" i="36"/>
  <c r="J269" i="36" s="1"/>
  <c r="J331" i="36" s="1"/>
  <c r="J332" i="36"/>
  <c r="J338" i="36" l="1"/>
  <c r="J337" i="36"/>
  <c r="S48" i="36"/>
  <c r="AA48" i="36" s="1"/>
  <c r="S47" i="36"/>
  <c r="AA47" i="36" s="1"/>
  <c r="S46" i="36"/>
  <c r="AA46" i="36" s="1"/>
  <c r="S45" i="36"/>
  <c r="AA45" i="36" s="1"/>
  <c r="S44" i="36"/>
  <c r="AA44" i="36" s="1"/>
  <c r="S43" i="36"/>
  <c r="AA43" i="36" s="1"/>
  <c r="S42" i="36"/>
  <c r="AA42" i="36" s="1"/>
  <c r="S41" i="36"/>
  <c r="AA41" i="36" s="1"/>
  <c r="S40" i="36"/>
  <c r="AA40" i="36" s="1"/>
  <c r="S39" i="36"/>
  <c r="AA39" i="36" s="1"/>
  <c r="S38" i="36"/>
  <c r="AA38" i="36" s="1"/>
  <c r="S37" i="36"/>
  <c r="AA37" i="36" s="1"/>
  <c r="S36" i="36"/>
  <c r="AA36" i="36" s="1"/>
  <c r="S35" i="36"/>
  <c r="AA35" i="36" s="1"/>
  <c r="S34" i="36"/>
  <c r="AA34" i="36" s="1"/>
  <c r="S33" i="36"/>
  <c r="AA33" i="36" s="1"/>
  <c r="S32" i="36"/>
  <c r="AA32" i="36" s="1"/>
  <c r="R204" i="36"/>
  <c r="R225" i="36" s="1"/>
  <c r="Z225" i="36" s="1"/>
  <c r="Z195" i="36"/>
  <c r="R237" i="36" s="1"/>
  <c r="Z237" i="36" s="1"/>
  <c r="R216" i="36"/>
  <c r="Z216" i="36" s="1"/>
  <c r="Z199" i="36"/>
  <c r="R241" i="36" s="1"/>
  <c r="Z241" i="36" s="1"/>
  <c r="R220" i="36"/>
  <c r="Z220" i="36" s="1"/>
  <c r="Z198" i="36"/>
  <c r="R240" i="36" s="1"/>
  <c r="Z240" i="36" s="1"/>
  <c r="R219" i="36"/>
  <c r="Z219" i="36" s="1"/>
  <c r="Z207" i="36"/>
  <c r="R249" i="36" s="1"/>
  <c r="Z249" i="36" s="1"/>
  <c r="R228" i="36"/>
  <c r="Z228" i="36" s="1"/>
  <c r="Z196" i="36"/>
  <c r="R238" i="36" s="1"/>
  <c r="Z238" i="36" s="1"/>
  <c r="R217" i="36"/>
  <c r="Z217" i="36" s="1"/>
  <c r="Z205" i="36"/>
  <c r="R247" i="36" s="1"/>
  <c r="Z247" i="36" s="1"/>
  <c r="R226" i="36"/>
  <c r="Z226" i="36" s="1"/>
  <c r="R206" i="36"/>
  <c r="R227" i="36" s="1"/>
  <c r="Z227" i="36" s="1"/>
  <c r="R202" i="36"/>
  <c r="R223" i="36" s="1"/>
  <c r="Z223" i="36" s="1"/>
  <c r="R203" i="36"/>
  <c r="R224" i="36" s="1"/>
  <c r="Z224" i="36" s="1"/>
  <c r="Z76" i="36"/>
  <c r="F91" i="36"/>
  <c r="R201" i="36"/>
  <c r="R222" i="36" s="1"/>
  <c r="Z222" i="36" s="1"/>
  <c r="Z197" i="36"/>
  <c r="R239" i="36" s="1"/>
  <c r="Z239" i="36" s="1"/>
  <c r="R218" i="36"/>
  <c r="Z218" i="36" s="1"/>
  <c r="R200" i="36"/>
  <c r="R221" i="36" s="1"/>
  <c r="Z221" i="36" s="1"/>
  <c r="R208" i="36"/>
  <c r="R229" i="36" s="1"/>
  <c r="Z229" i="36" s="1"/>
  <c r="F110" i="36"/>
  <c r="Z95" i="36"/>
  <c r="J271" i="36"/>
  <c r="J328" i="36"/>
  <c r="J308" i="36"/>
  <c r="Z111" i="36" l="1"/>
  <c r="J330" i="36"/>
  <c r="S69" i="36"/>
  <c r="S90" i="36" s="1"/>
  <c r="S68" i="36"/>
  <c r="S89" i="36" s="1"/>
  <c r="S67" i="36"/>
  <c r="S88" i="36" s="1"/>
  <c r="S66" i="36"/>
  <c r="S87" i="36" s="1"/>
  <c r="S65" i="36"/>
  <c r="S86" i="36" s="1"/>
  <c r="S64" i="36"/>
  <c r="S85" i="36" s="1"/>
  <c r="S63" i="36"/>
  <c r="S84" i="36" s="1"/>
  <c r="S62" i="36"/>
  <c r="S83" i="36" s="1"/>
  <c r="S61" i="36"/>
  <c r="S82" i="36" s="1"/>
  <c r="S60" i="36"/>
  <c r="S81" i="36" s="1"/>
  <c r="S59" i="36"/>
  <c r="S80" i="36" s="1"/>
  <c r="Z208" i="36"/>
  <c r="R250" i="36" s="1"/>
  <c r="Z250" i="36" s="1"/>
  <c r="S58" i="36"/>
  <c r="S79" i="36" s="1"/>
  <c r="S57" i="36"/>
  <c r="S78" i="36" s="1"/>
  <c r="S56" i="36"/>
  <c r="S77" i="36" s="1"/>
  <c r="S55" i="36"/>
  <c r="S76" i="36" s="1"/>
  <c r="Z204" i="36"/>
  <c r="R246" i="36" s="1"/>
  <c r="Z246" i="36" s="1"/>
  <c r="Z200" i="36"/>
  <c r="R242" i="36" s="1"/>
  <c r="Z242" i="36" s="1"/>
  <c r="Z201" i="36"/>
  <c r="R243" i="36" s="1"/>
  <c r="Z243" i="36" s="1"/>
  <c r="Z203" i="36"/>
  <c r="R245" i="36" s="1"/>
  <c r="Z245" i="36" s="1"/>
  <c r="Z206" i="36"/>
  <c r="R248" i="36" s="1"/>
  <c r="Z248" i="36" s="1"/>
  <c r="Z202" i="36"/>
  <c r="R244" i="36" s="1"/>
  <c r="Z244" i="36" s="1"/>
  <c r="AH95" i="36"/>
  <c r="AH76" i="36"/>
  <c r="K260" i="36"/>
  <c r="AH119" i="36"/>
  <c r="AH118" i="36"/>
  <c r="Z112" i="36" l="1"/>
  <c r="K264" i="36" s="1"/>
  <c r="K263" i="36"/>
  <c r="J333" i="36"/>
  <c r="J336" i="36"/>
  <c r="AA63" i="36"/>
  <c r="S103" i="36" s="1"/>
  <c r="AA56" i="36"/>
  <c r="S96" i="36" s="1"/>
  <c r="AA60" i="36"/>
  <c r="S100" i="36" s="1"/>
  <c r="AA57" i="36"/>
  <c r="S97" i="36" s="1"/>
  <c r="AA68" i="36"/>
  <c r="S108" i="36" s="1"/>
  <c r="AA66" i="36"/>
  <c r="S106" i="36" s="1"/>
  <c r="AA59" i="36"/>
  <c r="S99" i="36" s="1"/>
  <c r="AA55" i="36"/>
  <c r="S95" i="36" s="1"/>
  <c r="AA69" i="36"/>
  <c r="S109" i="36" s="1"/>
  <c r="AA62" i="36"/>
  <c r="S102" i="36" s="1"/>
  <c r="AA58" i="36"/>
  <c r="S98" i="36" s="1"/>
  <c r="AA67" i="36"/>
  <c r="S107" i="36" s="1"/>
  <c r="AA65" i="36"/>
  <c r="S105" i="36" s="1"/>
  <c r="AA64" i="36"/>
  <c r="S104" i="36" s="1"/>
  <c r="AA118" i="36"/>
  <c r="AA61" i="36"/>
  <c r="S101" i="36" s="1"/>
  <c r="AH121" i="36"/>
  <c r="K257" i="36"/>
  <c r="AH115" i="36"/>
  <c r="R149" i="36"/>
  <c r="K261" i="36" s="1"/>
  <c r="K277" i="36" s="1"/>
  <c r="R128" i="36"/>
  <c r="K259" i="36" s="1"/>
  <c r="K258" i="36"/>
  <c r="AH116" i="36"/>
  <c r="J339" i="36" l="1"/>
  <c r="AA119" i="36"/>
  <c r="AA120" i="36" s="1"/>
  <c r="S31" i="36"/>
  <c r="L256" i="36" s="1"/>
  <c r="K302" i="36"/>
  <c r="Z149" i="36"/>
  <c r="K262" i="36" s="1"/>
  <c r="Z128" i="36"/>
  <c r="AA31" i="36" l="1"/>
  <c r="AA121" i="36" s="1"/>
  <c r="G100" i="36" s="1"/>
  <c r="AA100" i="36" s="1"/>
  <c r="AI100" i="36" s="1"/>
  <c r="S133" i="36" s="1"/>
  <c r="AA133" i="36" s="1"/>
  <c r="S176" i="36" s="1"/>
  <c r="AA176" i="36" s="1"/>
  <c r="R171" i="36"/>
  <c r="K278" i="36"/>
  <c r="K303" i="36"/>
  <c r="K325" i="36" s="1"/>
  <c r="K324" i="36"/>
  <c r="R187" i="36" l="1"/>
  <c r="G87" i="36"/>
  <c r="AA87" i="36" s="1"/>
  <c r="AI87" i="36" s="1"/>
  <c r="S160" i="36" s="1"/>
  <c r="AA160" i="36" s="1"/>
  <c r="G76" i="36"/>
  <c r="AA76" i="36" s="1"/>
  <c r="G84" i="36"/>
  <c r="AA84" i="36" s="1"/>
  <c r="AI84" i="36" s="1"/>
  <c r="S157" i="36" s="1"/>
  <c r="AA157" i="36" s="1"/>
  <c r="G108" i="36"/>
  <c r="AA108" i="36" s="1"/>
  <c r="AI108" i="36" s="1"/>
  <c r="S141" i="36" s="1"/>
  <c r="AA141" i="36" s="1"/>
  <c r="S184" i="36" s="1"/>
  <c r="AA184" i="36" s="1"/>
  <c r="S207" i="36" s="1"/>
  <c r="S228" i="36" s="1"/>
  <c r="AA228" i="36" s="1"/>
  <c r="G88" i="36"/>
  <c r="AA88" i="36" s="1"/>
  <c r="AI88" i="36" s="1"/>
  <c r="S161" i="36" s="1"/>
  <c r="AA161" i="36" s="1"/>
  <c r="G103" i="36"/>
  <c r="AA103" i="36" s="1"/>
  <c r="AI103" i="36" s="1"/>
  <c r="S136" i="36" s="1"/>
  <c r="AA136" i="36" s="1"/>
  <c r="S179" i="36" s="1"/>
  <c r="AA179" i="36" s="1"/>
  <c r="S202" i="36" s="1"/>
  <c r="S223" i="36" s="1"/>
  <c r="AA223" i="36" s="1"/>
  <c r="G83" i="36"/>
  <c r="AA83" i="36" s="1"/>
  <c r="AI83" i="36" s="1"/>
  <c r="S156" i="36" s="1"/>
  <c r="AA156" i="36" s="1"/>
  <c r="G104" i="36"/>
  <c r="AA104" i="36" s="1"/>
  <c r="AI104" i="36" s="1"/>
  <c r="S137" i="36" s="1"/>
  <c r="AA137" i="36" s="1"/>
  <c r="S180" i="36" s="1"/>
  <c r="AA180" i="36" s="1"/>
  <c r="S203" i="36" s="1"/>
  <c r="S224" i="36" s="1"/>
  <c r="AA224" i="36" s="1"/>
  <c r="G78" i="36"/>
  <c r="AA78" i="36" s="1"/>
  <c r="AI78" i="36" s="1"/>
  <c r="S151" i="36" s="1"/>
  <c r="AA151" i="36" s="1"/>
  <c r="G77" i="36"/>
  <c r="AA77" i="36" s="1"/>
  <c r="AI77" i="36" s="1"/>
  <c r="S150" i="36" s="1"/>
  <c r="AA150" i="36" s="1"/>
  <c r="G105" i="36"/>
  <c r="AA105" i="36" s="1"/>
  <c r="AI105" i="36" s="1"/>
  <c r="S138" i="36" s="1"/>
  <c r="AA138" i="36" s="1"/>
  <c r="S181" i="36" s="1"/>
  <c r="AA181" i="36" s="1"/>
  <c r="S204" i="36" s="1"/>
  <c r="S225" i="36" s="1"/>
  <c r="AA225" i="36" s="1"/>
  <c r="G85" i="36"/>
  <c r="AA85" i="36" s="1"/>
  <c r="AI85" i="36" s="1"/>
  <c r="S158" i="36" s="1"/>
  <c r="AA158" i="36" s="1"/>
  <c r="G82" i="36"/>
  <c r="AA82" i="36" s="1"/>
  <c r="AI82" i="36" s="1"/>
  <c r="S155" i="36" s="1"/>
  <c r="AA155" i="36" s="1"/>
  <c r="G97" i="36"/>
  <c r="AA97" i="36" s="1"/>
  <c r="AI97" i="36" s="1"/>
  <c r="S130" i="36" s="1"/>
  <c r="AA130" i="36" s="1"/>
  <c r="S173" i="36" s="1"/>
  <c r="AA173" i="36" s="1"/>
  <c r="S196" i="36" s="1"/>
  <c r="S217" i="36" s="1"/>
  <c r="AA217" i="36" s="1"/>
  <c r="G109" i="36"/>
  <c r="AA109" i="36" s="1"/>
  <c r="AI109" i="36" s="1"/>
  <c r="S142" i="36" s="1"/>
  <c r="AA142" i="36" s="1"/>
  <c r="S185" i="36" s="1"/>
  <c r="AA185" i="36" s="1"/>
  <c r="S208" i="36" s="1"/>
  <c r="S229" i="36" s="1"/>
  <c r="AA229" i="36" s="1"/>
  <c r="G102" i="36"/>
  <c r="AA102" i="36" s="1"/>
  <c r="AI102" i="36" s="1"/>
  <c r="S135" i="36" s="1"/>
  <c r="AA135" i="36" s="1"/>
  <c r="S178" i="36" s="1"/>
  <c r="AA178" i="36" s="1"/>
  <c r="S201" i="36" s="1"/>
  <c r="S222" i="36" s="1"/>
  <c r="AA222" i="36" s="1"/>
  <c r="G95" i="36"/>
  <c r="AA95" i="36" s="1"/>
  <c r="G86" i="36"/>
  <c r="AA86" i="36" s="1"/>
  <c r="AI86" i="36" s="1"/>
  <c r="S159" i="36" s="1"/>
  <c r="AA159" i="36" s="1"/>
  <c r="G107" i="36"/>
  <c r="AA107" i="36" s="1"/>
  <c r="AI107" i="36" s="1"/>
  <c r="S140" i="36" s="1"/>
  <c r="AA140" i="36" s="1"/>
  <c r="S183" i="36" s="1"/>
  <c r="AA183" i="36" s="1"/>
  <c r="S206" i="36" s="1"/>
  <c r="S227" i="36" s="1"/>
  <c r="AA227" i="36" s="1"/>
  <c r="G89" i="36"/>
  <c r="AA89" i="36" s="1"/>
  <c r="AI89" i="36" s="1"/>
  <c r="S162" i="36" s="1"/>
  <c r="AA162" i="36" s="1"/>
  <c r="G98" i="36"/>
  <c r="AA98" i="36" s="1"/>
  <c r="AI98" i="36" s="1"/>
  <c r="S131" i="36" s="1"/>
  <c r="AA131" i="36" s="1"/>
  <c r="S174" i="36" s="1"/>
  <c r="AA174" i="36" s="1"/>
  <c r="S197" i="36" s="1"/>
  <c r="S218" i="36" s="1"/>
  <c r="AA218" i="36" s="1"/>
  <c r="G99" i="36"/>
  <c r="AA99" i="36" s="1"/>
  <c r="AI99" i="36" s="1"/>
  <c r="S132" i="36" s="1"/>
  <c r="AA132" i="36" s="1"/>
  <c r="S175" i="36" s="1"/>
  <c r="AA175" i="36" s="1"/>
  <c r="S198" i="36" s="1"/>
  <c r="S219" i="36" s="1"/>
  <c r="AA219" i="36" s="1"/>
  <c r="G79" i="36"/>
  <c r="AA79" i="36" s="1"/>
  <c r="AI79" i="36" s="1"/>
  <c r="S152" i="36" s="1"/>
  <c r="AA152" i="36" s="1"/>
  <c r="G96" i="36"/>
  <c r="AA96" i="36" s="1"/>
  <c r="AI96" i="36" s="1"/>
  <c r="S129" i="36" s="1"/>
  <c r="AA129" i="36" s="1"/>
  <c r="S172" i="36" s="1"/>
  <c r="AA172" i="36" s="1"/>
  <c r="S195" i="36" s="1"/>
  <c r="S216" i="36" s="1"/>
  <c r="AA216" i="36" s="1"/>
  <c r="G81" i="36"/>
  <c r="AA81" i="36" s="1"/>
  <c r="AI81" i="36" s="1"/>
  <c r="S154" i="36" s="1"/>
  <c r="AA154" i="36" s="1"/>
  <c r="G106" i="36"/>
  <c r="AA106" i="36" s="1"/>
  <c r="AI106" i="36" s="1"/>
  <c r="S139" i="36" s="1"/>
  <c r="AA139" i="36" s="1"/>
  <c r="S182" i="36" s="1"/>
  <c r="AA182" i="36" s="1"/>
  <c r="S205" i="36" s="1"/>
  <c r="S226" i="36" s="1"/>
  <c r="AA226" i="36" s="1"/>
  <c r="G101" i="36"/>
  <c r="AA101" i="36" s="1"/>
  <c r="AI101" i="36" s="1"/>
  <c r="S134" i="36" s="1"/>
  <c r="AA134" i="36" s="1"/>
  <c r="S177" i="36" s="1"/>
  <c r="AA177" i="36" s="1"/>
  <c r="S200" i="36" s="1"/>
  <c r="S221" i="36" s="1"/>
  <c r="AA221" i="36" s="1"/>
  <c r="G80" i="36"/>
  <c r="AA80" i="36" s="1"/>
  <c r="AI80" i="36" s="1"/>
  <c r="S153" i="36" s="1"/>
  <c r="AA153" i="36" s="1"/>
  <c r="G90" i="36"/>
  <c r="AA90" i="36" s="1"/>
  <c r="AI90" i="36" s="1"/>
  <c r="S163" i="36" s="1"/>
  <c r="AA163" i="36" s="1"/>
  <c r="AA202" i="36"/>
  <c r="S244" i="36" s="1"/>
  <c r="AA244" i="36" s="1"/>
  <c r="S199" i="36"/>
  <c r="S220" i="36" s="1"/>
  <c r="AA220" i="36" s="1"/>
  <c r="Z171" i="36"/>
  <c r="R194" i="36" s="1"/>
  <c r="R188" i="36" l="1"/>
  <c r="K266" i="36" s="1"/>
  <c r="K265" i="36"/>
  <c r="AA111" i="36"/>
  <c r="L263" i="36" s="1"/>
  <c r="AA198" i="36"/>
  <c r="S240" i="36" s="1"/>
  <c r="AA240" i="36" s="1"/>
  <c r="G91" i="36"/>
  <c r="G110" i="36"/>
  <c r="AA196" i="36"/>
  <c r="S238" i="36" s="1"/>
  <c r="AA238" i="36" s="1"/>
  <c r="T45" i="36"/>
  <c r="AB45" i="36" s="1"/>
  <c r="AA199" i="36"/>
  <c r="S241" i="36" s="1"/>
  <c r="AA241" i="36" s="1"/>
  <c r="AA205" i="36"/>
  <c r="S247" i="36" s="1"/>
  <c r="AA247" i="36" s="1"/>
  <c r="AA204" i="36"/>
  <c r="S246" i="36" s="1"/>
  <c r="AA246" i="36" s="1"/>
  <c r="AA208" i="36"/>
  <c r="S250" i="36" s="1"/>
  <c r="AA250" i="36" s="1"/>
  <c r="AA201" i="36"/>
  <c r="S243" i="36" s="1"/>
  <c r="AA243" i="36" s="1"/>
  <c r="AA197" i="36"/>
  <c r="S239" i="36" s="1"/>
  <c r="AA239" i="36" s="1"/>
  <c r="AA207" i="36"/>
  <c r="S249" i="36" s="1"/>
  <c r="AA249" i="36" s="1"/>
  <c r="AA195" i="36"/>
  <c r="S237" i="36" s="1"/>
  <c r="AA237" i="36" s="1"/>
  <c r="AA203" i="36"/>
  <c r="S245" i="36" s="1"/>
  <c r="AA245" i="36" s="1"/>
  <c r="L260" i="36"/>
  <c r="AI76" i="36"/>
  <c r="AI119" i="36"/>
  <c r="AI118" i="36"/>
  <c r="AA200" i="36"/>
  <c r="S242" i="36" s="1"/>
  <c r="AA242" i="36" s="1"/>
  <c r="AA206" i="36"/>
  <c r="S248" i="36" s="1"/>
  <c r="AA248" i="36" s="1"/>
  <c r="AI95" i="36"/>
  <c r="Z194" i="36"/>
  <c r="R215" i="36"/>
  <c r="K268" i="36" s="1"/>
  <c r="K307" i="36" l="1"/>
  <c r="K329" i="36" s="1"/>
  <c r="K279" i="36"/>
  <c r="K304" i="36"/>
  <c r="K326" i="36" s="1"/>
  <c r="K280" i="36"/>
  <c r="K305" i="36"/>
  <c r="K327" i="36" s="1"/>
  <c r="AA112" i="36"/>
  <c r="L264" i="36" s="1"/>
  <c r="T48" i="36"/>
  <c r="AB48" i="36" s="1"/>
  <c r="T47" i="36"/>
  <c r="AB47" i="36" s="1"/>
  <c r="T46" i="36"/>
  <c r="AB46" i="36" s="1"/>
  <c r="T66" i="36"/>
  <c r="T87" i="36" s="1"/>
  <c r="T44" i="36"/>
  <c r="AB44" i="36" s="1"/>
  <c r="T43" i="36"/>
  <c r="AB43" i="36" s="1"/>
  <c r="T42" i="36"/>
  <c r="AB42" i="36" s="1"/>
  <c r="T41" i="36"/>
  <c r="AB41" i="36" s="1"/>
  <c r="T40" i="36"/>
  <c r="AB40" i="36" s="1"/>
  <c r="T39" i="36"/>
  <c r="AB39" i="36" s="1"/>
  <c r="T38" i="36"/>
  <c r="AB38" i="36" s="1"/>
  <c r="T37" i="36"/>
  <c r="AB37" i="36" s="1"/>
  <c r="T36" i="36"/>
  <c r="AB36" i="36" s="1"/>
  <c r="T35" i="36"/>
  <c r="AB35" i="36" s="1"/>
  <c r="T34" i="36"/>
  <c r="AB34" i="36" s="1"/>
  <c r="T33" i="36"/>
  <c r="AB33" i="36" s="1"/>
  <c r="T32" i="36"/>
  <c r="AB32" i="36" s="1"/>
  <c r="Z215" i="36"/>
  <c r="K267" i="36" s="1"/>
  <c r="AI116" i="36"/>
  <c r="L258" i="36"/>
  <c r="L257" i="36"/>
  <c r="AI115" i="36"/>
  <c r="AI121" i="36"/>
  <c r="S128" i="36"/>
  <c r="L259" i="36" s="1"/>
  <c r="S149" i="36"/>
  <c r="L261" i="36" s="1"/>
  <c r="L277" i="36" s="1"/>
  <c r="K306" i="36"/>
  <c r="K281" i="36"/>
  <c r="R236" i="36"/>
  <c r="K270" i="36" s="1"/>
  <c r="K282" i="36" l="1"/>
  <c r="AB66" i="36"/>
  <c r="T106" i="36" s="1"/>
  <c r="T69" i="36"/>
  <c r="T90" i="36" s="1"/>
  <c r="T68" i="36"/>
  <c r="T89" i="36" s="1"/>
  <c r="T67" i="36"/>
  <c r="T88" i="36" s="1"/>
  <c r="T65" i="36"/>
  <c r="T86" i="36" s="1"/>
  <c r="T64" i="36"/>
  <c r="T85" i="36" s="1"/>
  <c r="T63" i="36"/>
  <c r="T84" i="36" s="1"/>
  <c r="T62" i="36"/>
  <c r="T83" i="36" s="1"/>
  <c r="T61" i="36"/>
  <c r="T82" i="36" s="1"/>
  <c r="T60" i="36"/>
  <c r="T81" i="36" s="1"/>
  <c r="T59" i="36"/>
  <c r="T80" i="36" s="1"/>
  <c r="T58" i="36"/>
  <c r="T79" i="36" s="1"/>
  <c r="T57" i="36"/>
  <c r="T78" i="36" s="1"/>
  <c r="T56" i="36"/>
  <c r="T77" i="36" s="1"/>
  <c r="AA128" i="36"/>
  <c r="S171" i="36" s="1"/>
  <c r="T55" i="36"/>
  <c r="T76" i="36" s="1"/>
  <c r="L302" i="36"/>
  <c r="AA149" i="36"/>
  <c r="L262" i="36" s="1"/>
  <c r="K332" i="36"/>
  <c r="Z236" i="36"/>
  <c r="K269" i="36" s="1"/>
  <c r="K331" i="36" s="1"/>
  <c r="K328" i="36"/>
  <c r="K308" i="36"/>
  <c r="S187" i="36" l="1"/>
  <c r="K337" i="36"/>
  <c r="K338" i="36"/>
  <c r="K330" i="36"/>
  <c r="AB58" i="36"/>
  <c r="T98" i="36" s="1"/>
  <c r="AB69" i="36"/>
  <c r="T109" i="36" s="1"/>
  <c r="AB63" i="36"/>
  <c r="T103" i="36" s="1"/>
  <c r="AB61" i="36"/>
  <c r="T101" i="36" s="1"/>
  <c r="AB64" i="36"/>
  <c r="T104" i="36" s="1"/>
  <c r="AB62" i="36"/>
  <c r="T102" i="36" s="1"/>
  <c r="AB56" i="36"/>
  <c r="T96" i="36" s="1"/>
  <c r="AB55" i="36"/>
  <c r="T95" i="36" s="1"/>
  <c r="AB68" i="36"/>
  <c r="T108" i="36" s="1"/>
  <c r="AB60" i="36"/>
  <c r="T100" i="36" s="1"/>
  <c r="AB59" i="36"/>
  <c r="T99" i="36" s="1"/>
  <c r="AB57" i="36"/>
  <c r="T97" i="36" s="1"/>
  <c r="AB67" i="36"/>
  <c r="T107" i="36" s="1"/>
  <c r="AB65" i="36"/>
  <c r="T105" i="36" s="1"/>
  <c r="AB118" i="36"/>
  <c r="AA171" i="36"/>
  <c r="S194" i="36" s="1"/>
  <c r="S215" i="36" s="1"/>
  <c r="L268" i="36" s="1"/>
  <c r="L278" i="36"/>
  <c r="L303" i="36"/>
  <c r="L325" i="36" s="1"/>
  <c r="L324" i="36"/>
  <c r="K271" i="36"/>
  <c r="S188" i="36" l="1"/>
  <c r="L266" i="36" s="1"/>
  <c r="L265" i="36"/>
  <c r="K333" i="36"/>
  <c r="K336" i="36"/>
  <c r="AB119" i="36"/>
  <c r="AB120" i="36" s="1"/>
  <c r="AA194" i="36"/>
  <c r="S236" i="36" s="1"/>
  <c r="L270" i="36" s="1"/>
  <c r="L332" i="36" s="1"/>
  <c r="T31" i="36"/>
  <c r="M256" i="36" s="1"/>
  <c r="L281" i="36"/>
  <c r="L306" i="36"/>
  <c r="AA215" i="36"/>
  <c r="L267" i="36" s="1"/>
  <c r="L307" i="36" l="1"/>
  <c r="L329" i="36" s="1"/>
  <c r="L304" i="36"/>
  <c r="L326" i="36" s="1"/>
  <c r="L279" i="36"/>
  <c r="L280" i="36"/>
  <c r="L305" i="36"/>
  <c r="K339" i="36"/>
  <c r="L338" i="36"/>
  <c r="AB31" i="36"/>
  <c r="H80" i="36" s="1"/>
  <c r="AB80" i="36" s="1"/>
  <c r="AJ80" i="36" s="1"/>
  <c r="T153" i="36" s="1"/>
  <c r="AB153" i="36" s="1"/>
  <c r="AA236" i="36"/>
  <c r="L269" i="36" s="1"/>
  <c r="L331" i="36" s="1"/>
  <c r="L328" i="36"/>
  <c r="L282" i="36" l="1"/>
  <c r="L308" i="36"/>
  <c r="L327" i="36"/>
  <c r="L337" i="36"/>
  <c r="H96" i="36"/>
  <c r="AB96" i="36" s="1"/>
  <c r="AJ96" i="36" s="1"/>
  <c r="T129" i="36" s="1"/>
  <c r="AB129" i="36" s="1"/>
  <c r="T172" i="36" s="1"/>
  <c r="AB172" i="36" s="1"/>
  <c r="T195" i="36" s="1"/>
  <c r="T216" i="36" s="1"/>
  <c r="AB216" i="36" s="1"/>
  <c r="H95" i="36"/>
  <c r="H90" i="36"/>
  <c r="AB90" i="36" s="1"/>
  <c r="AJ90" i="36" s="1"/>
  <c r="T163" i="36" s="1"/>
  <c r="AB163" i="36" s="1"/>
  <c r="H109" i="36"/>
  <c r="AB109" i="36" s="1"/>
  <c r="AJ109" i="36" s="1"/>
  <c r="T142" i="36" s="1"/>
  <c r="AB142" i="36" s="1"/>
  <c r="T185" i="36" s="1"/>
  <c r="AB185" i="36" s="1"/>
  <c r="T208" i="36" s="1"/>
  <c r="H106" i="36"/>
  <c r="AB106" i="36" s="1"/>
  <c r="AJ106" i="36" s="1"/>
  <c r="T139" i="36" s="1"/>
  <c r="AB139" i="36" s="1"/>
  <c r="T182" i="36" s="1"/>
  <c r="AB182" i="36" s="1"/>
  <c r="T205" i="36" s="1"/>
  <c r="T226" i="36" s="1"/>
  <c r="AB226" i="36" s="1"/>
  <c r="H87" i="36"/>
  <c r="AB87" i="36" s="1"/>
  <c r="AJ87" i="36" s="1"/>
  <c r="T160" i="36" s="1"/>
  <c r="AB160" i="36" s="1"/>
  <c r="H108" i="36"/>
  <c r="AB108" i="36" s="1"/>
  <c r="AJ108" i="36" s="1"/>
  <c r="T141" i="36" s="1"/>
  <c r="AB141" i="36" s="1"/>
  <c r="T184" i="36" s="1"/>
  <c r="AB184" i="36" s="1"/>
  <c r="T207" i="36" s="1"/>
  <c r="T228" i="36" s="1"/>
  <c r="AB228" i="36" s="1"/>
  <c r="H84" i="36"/>
  <c r="AB84" i="36" s="1"/>
  <c r="AJ84" i="36" s="1"/>
  <c r="T157" i="36" s="1"/>
  <c r="AB157" i="36" s="1"/>
  <c r="H103" i="36"/>
  <c r="AB103" i="36" s="1"/>
  <c r="AJ103" i="36" s="1"/>
  <c r="T136" i="36" s="1"/>
  <c r="AB136" i="36" s="1"/>
  <c r="T179" i="36" s="1"/>
  <c r="AB179" i="36" s="1"/>
  <c r="T202" i="36" s="1"/>
  <c r="T223" i="36" s="1"/>
  <c r="AB223" i="36" s="1"/>
  <c r="H102" i="36"/>
  <c r="AB102" i="36" s="1"/>
  <c r="AJ102" i="36" s="1"/>
  <c r="T135" i="36" s="1"/>
  <c r="AB135" i="36" s="1"/>
  <c r="T178" i="36" s="1"/>
  <c r="AB178" i="36" s="1"/>
  <c r="T201" i="36" s="1"/>
  <c r="T222" i="36" s="1"/>
  <c r="AB222" i="36" s="1"/>
  <c r="H101" i="36"/>
  <c r="AB101" i="36" s="1"/>
  <c r="AJ101" i="36" s="1"/>
  <c r="T134" i="36" s="1"/>
  <c r="AB134" i="36" s="1"/>
  <c r="T177" i="36" s="1"/>
  <c r="AB177" i="36" s="1"/>
  <c r="T200" i="36" s="1"/>
  <c r="T221" i="36" s="1"/>
  <c r="AB221" i="36" s="1"/>
  <c r="H76" i="36"/>
  <c r="AB76" i="36" s="1"/>
  <c r="H98" i="36"/>
  <c r="AB98" i="36" s="1"/>
  <c r="AJ98" i="36" s="1"/>
  <c r="T131" i="36" s="1"/>
  <c r="AB131" i="36" s="1"/>
  <c r="T174" i="36" s="1"/>
  <c r="AB174" i="36" s="1"/>
  <c r="T197" i="36" s="1"/>
  <c r="T218" i="36" s="1"/>
  <c r="AB218" i="36" s="1"/>
  <c r="H85" i="36"/>
  <c r="AB85" i="36" s="1"/>
  <c r="AJ85" i="36" s="1"/>
  <c r="T158" i="36" s="1"/>
  <c r="AB158" i="36" s="1"/>
  <c r="H77" i="36"/>
  <c r="AB77" i="36" s="1"/>
  <c r="AJ77" i="36" s="1"/>
  <c r="T150" i="36" s="1"/>
  <c r="AB150" i="36" s="1"/>
  <c r="H82" i="36"/>
  <c r="AB82" i="36" s="1"/>
  <c r="AJ82" i="36" s="1"/>
  <c r="T155" i="36" s="1"/>
  <c r="AB155" i="36" s="1"/>
  <c r="H81" i="36"/>
  <c r="AB81" i="36" s="1"/>
  <c r="AJ81" i="36" s="1"/>
  <c r="T154" i="36" s="1"/>
  <c r="AB154" i="36" s="1"/>
  <c r="H105" i="36"/>
  <c r="AB105" i="36" s="1"/>
  <c r="AJ105" i="36" s="1"/>
  <c r="T138" i="36" s="1"/>
  <c r="AB138" i="36" s="1"/>
  <c r="T181" i="36" s="1"/>
  <c r="AB181" i="36" s="1"/>
  <c r="T204" i="36" s="1"/>
  <c r="AB204" i="36" s="1"/>
  <c r="T246" i="36" s="1"/>
  <c r="AB246" i="36" s="1"/>
  <c r="H78" i="36"/>
  <c r="AB78" i="36" s="1"/>
  <c r="AJ78" i="36" s="1"/>
  <c r="T151" i="36" s="1"/>
  <c r="AB151" i="36" s="1"/>
  <c r="H99" i="36"/>
  <c r="AB99" i="36" s="1"/>
  <c r="AJ99" i="36" s="1"/>
  <c r="T132" i="36" s="1"/>
  <c r="AB132" i="36" s="1"/>
  <c r="T175" i="36" s="1"/>
  <c r="AB175" i="36" s="1"/>
  <c r="T198" i="36" s="1"/>
  <c r="AB198" i="36" s="1"/>
  <c r="T240" i="36" s="1"/>
  <c r="AB240" i="36" s="1"/>
  <c r="H104" i="36"/>
  <c r="AB104" i="36" s="1"/>
  <c r="AJ104" i="36" s="1"/>
  <c r="T137" i="36" s="1"/>
  <c r="AB137" i="36" s="1"/>
  <c r="T180" i="36" s="1"/>
  <c r="AB180" i="36" s="1"/>
  <c r="T203" i="36" s="1"/>
  <c r="T224" i="36" s="1"/>
  <c r="AB224" i="36" s="1"/>
  <c r="H107" i="36"/>
  <c r="AB107" i="36" s="1"/>
  <c r="AJ107" i="36" s="1"/>
  <c r="T140" i="36" s="1"/>
  <c r="AB140" i="36" s="1"/>
  <c r="T183" i="36" s="1"/>
  <c r="AB183" i="36" s="1"/>
  <c r="T206" i="36" s="1"/>
  <c r="T227" i="36" s="1"/>
  <c r="AB227" i="36" s="1"/>
  <c r="H83" i="36"/>
  <c r="AB83" i="36" s="1"/>
  <c r="AJ83" i="36" s="1"/>
  <c r="T156" i="36" s="1"/>
  <c r="AB156" i="36" s="1"/>
  <c r="H97" i="36"/>
  <c r="AB97" i="36" s="1"/>
  <c r="AJ97" i="36" s="1"/>
  <c r="T130" i="36" s="1"/>
  <c r="AB130" i="36" s="1"/>
  <c r="T173" i="36" s="1"/>
  <c r="AB173" i="36" s="1"/>
  <c r="T196" i="36" s="1"/>
  <c r="T217" i="36" s="1"/>
  <c r="AB217" i="36" s="1"/>
  <c r="H88" i="36"/>
  <c r="AB88" i="36" s="1"/>
  <c r="AJ88" i="36" s="1"/>
  <c r="T161" i="36" s="1"/>
  <c r="AB161" i="36" s="1"/>
  <c r="H79" i="36"/>
  <c r="AB79" i="36" s="1"/>
  <c r="AJ79" i="36" s="1"/>
  <c r="T152" i="36" s="1"/>
  <c r="AB152" i="36" s="1"/>
  <c r="H89" i="36"/>
  <c r="AB89" i="36" s="1"/>
  <c r="AJ89" i="36" s="1"/>
  <c r="T162" i="36" s="1"/>
  <c r="AB162" i="36" s="1"/>
  <c r="H86" i="36"/>
  <c r="AB86" i="36" s="1"/>
  <c r="AJ86" i="36" s="1"/>
  <c r="T159" i="36" s="1"/>
  <c r="AB159" i="36" s="1"/>
  <c r="H100" i="36"/>
  <c r="AB100" i="36" s="1"/>
  <c r="AJ100" i="36" s="1"/>
  <c r="T133" i="36" s="1"/>
  <c r="AB133" i="36" s="1"/>
  <c r="T176" i="36" s="1"/>
  <c r="AB176" i="36" s="1"/>
  <c r="T199" i="36" s="1"/>
  <c r="T220" i="36" s="1"/>
  <c r="AB220" i="36" s="1"/>
  <c r="L271" i="36"/>
  <c r="AB95" i="36"/>
  <c r="AB208" i="36"/>
  <c r="T250" i="36" s="1"/>
  <c r="AB250" i="36" s="1"/>
  <c r="T229" i="36"/>
  <c r="AB229" i="36" s="1"/>
  <c r="AB196" i="36" l="1"/>
  <c r="T238" i="36" s="1"/>
  <c r="AB238" i="36" s="1"/>
  <c r="AB195" i="36"/>
  <c r="T237" i="36" s="1"/>
  <c r="AB237" i="36" s="1"/>
  <c r="L330" i="36"/>
  <c r="T219" i="36"/>
  <c r="AB219" i="36" s="1"/>
  <c r="AB111" i="36"/>
  <c r="AB197" i="36"/>
  <c r="T239" i="36" s="1"/>
  <c r="AB239" i="36" s="1"/>
  <c r="AB201" i="36"/>
  <c r="T243" i="36" s="1"/>
  <c r="AB243" i="36" s="1"/>
  <c r="AB205" i="36"/>
  <c r="T247" i="36" s="1"/>
  <c r="AB247" i="36" s="1"/>
  <c r="AB202" i="36"/>
  <c r="T244" i="36" s="1"/>
  <c r="AB244" i="36" s="1"/>
  <c r="AB207" i="36"/>
  <c r="T249" i="36" s="1"/>
  <c r="AB249" i="36" s="1"/>
  <c r="AB200" i="36"/>
  <c r="T242" i="36" s="1"/>
  <c r="AB242" i="36" s="1"/>
  <c r="AB199" i="36"/>
  <c r="T241" i="36" s="1"/>
  <c r="AB241" i="36" s="1"/>
  <c r="T225" i="36"/>
  <c r="AB225" i="36" s="1"/>
  <c r="H91" i="36"/>
  <c r="H110" i="36"/>
  <c r="AB206" i="36"/>
  <c r="T248" i="36" s="1"/>
  <c r="AB248" i="36" s="1"/>
  <c r="AB203" i="36"/>
  <c r="T245" i="36" s="1"/>
  <c r="AB245" i="36" s="1"/>
  <c r="M260" i="36"/>
  <c r="AJ76" i="36"/>
  <c r="AJ119" i="36"/>
  <c r="AJ118" i="36"/>
  <c r="AJ95" i="36"/>
  <c r="L333" i="36" l="1"/>
  <c r="L336" i="36"/>
  <c r="AB112" i="36"/>
  <c r="M264" i="36" s="1"/>
  <c r="M263" i="36"/>
  <c r="M257" i="36"/>
  <c r="AJ115" i="36"/>
  <c r="AJ121" i="36"/>
  <c r="M258" i="36"/>
  <c r="AJ116" i="36"/>
  <c r="T149" i="36"/>
  <c r="M261" i="36" s="1"/>
  <c r="M277" i="36" s="1"/>
  <c r="T128" i="36"/>
  <c r="M259" i="36" s="1"/>
  <c r="L339" i="36" l="1"/>
  <c r="AB149" i="36"/>
  <c r="M262" i="36" s="1"/>
  <c r="M278" i="36" s="1"/>
  <c r="M302" i="36"/>
  <c r="M324" i="36" s="1"/>
  <c r="AB128" i="36"/>
  <c r="T171" i="36" s="1"/>
  <c r="T187" i="36" l="1"/>
  <c r="M303" i="36"/>
  <c r="M325" i="36" s="1"/>
  <c r="AB171" i="36"/>
  <c r="T194" i="36" s="1"/>
  <c r="T188" i="36" l="1"/>
  <c r="M266" i="36" s="1"/>
  <c r="M265" i="36"/>
  <c r="AB194" i="36"/>
  <c r="T215" i="36"/>
  <c r="M268" i="36" s="1"/>
  <c r="M307" i="36" l="1"/>
  <c r="M329" i="36" s="1"/>
  <c r="M279" i="36"/>
  <c r="M304" i="36"/>
  <c r="M280" i="36"/>
  <c r="M305" i="36"/>
  <c r="M327" i="36" s="1"/>
  <c r="M281" i="36"/>
  <c r="M306" i="36"/>
  <c r="AB215" i="36"/>
  <c r="M267" i="36" s="1"/>
  <c r="T236" i="36"/>
  <c r="M270" i="36" s="1"/>
  <c r="M326" i="36" l="1"/>
  <c r="M282" i="36"/>
  <c r="AB236" i="36"/>
  <c r="M269" i="36" s="1"/>
  <c r="M331" i="36" s="1"/>
  <c r="M328" i="36"/>
  <c r="M308" i="36"/>
  <c r="M332" i="36"/>
  <c r="M338" i="36" l="1"/>
  <c r="M330" i="36"/>
  <c r="M337" i="36"/>
  <c r="M271" i="36"/>
  <c r="M336" i="36" l="1"/>
  <c r="M333" i="36"/>
  <c r="M339" i="36" l="1"/>
</calcChain>
</file>

<file path=xl/comments1.xml><?xml version="1.0" encoding="utf-8"?>
<comments xmlns="http://schemas.openxmlformats.org/spreadsheetml/2006/main">
  <authors>
    <author>Tom Wilson</author>
  </authors>
  <commentList>
    <comment ref="A112" authorId="0">
      <text>
        <r>
          <rPr>
            <b/>
            <sz val="9"/>
            <color indexed="81"/>
            <rFont val="Tahoma"/>
            <family val="2"/>
          </rPr>
          <t>Proportion of single parents who are female</t>
        </r>
      </text>
    </comment>
    <comment ref="D118" authorId="0">
      <text>
        <r>
          <rPr>
            <b/>
            <sz val="9"/>
            <color indexed="81"/>
            <rFont val="Tahoma"/>
            <family val="2"/>
          </rPr>
          <t>This proportion of children in private households are living with 2 parents.</t>
        </r>
      </text>
    </comment>
    <comment ref="E118" authorId="0">
      <text>
        <r>
          <rPr>
            <b/>
            <sz val="9"/>
            <color indexed="81"/>
            <rFont val="Tahoma"/>
            <family val="2"/>
          </rPr>
          <t>This proportion of children in private households are living with 1 parent.</t>
        </r>
      </text>
    </comment>
    <comment ref="B119" authorId="0">
      <text>
        <r>
          <rPr>
            <b/>
            <sz val="9"/>
            <color indexed="81"/>
            <rFont val="Tahoma"/>
            <family val="2"/>
          </rPr>
          <t>Private household population aged under 15</t>
        </r>
      </text>
    </comment>
    <comment ref="A188" authorId="0">
      <text>
        <r>
          <rPr>
            <b/>
            <sz val="9"/>
            <color indexed="81"/>
            <rFont val="Tahoma"/>
            <family val="2"/>
          </rPr>
          <t>Proportion of single parents who are female</t>
        </r>
      </text>
    </comment>
  </commentList>
</comments>
</file>

<file path=xl/sharedStrings.xml><?xml version="1.0" encoding="utf-8"?>
<sst xmlns="http://schemas.openxmlformats.org/spreadsheetml/2006/main" count="359" uniqueCount="143">
  <si>
    <t>85+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</si>
  <si>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</si>
  <si>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</si>
  <si>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</si>
  <si>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</si>
  <si>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</si>
  <si>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</si>
  <si>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</si>
  <si>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</si>
  <si>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</si>
  <si>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</si>
  <si>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</si>
  <si>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</si>
  <si>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</si>
  <si>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</si>
  <si>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</si>
  <si>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</si>
  <si>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</si>
  <si>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</si>
  <si>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Total households</t>
  </si>
  <si>
    <t>Average household size</t>
  </si>
  <si>
    <t>Age group</t>
  </si>
  <si>
    <t>Household projections</t>
  </si>
  <si>
    <t>Population projections</t>
  </si>
  <si>
    <t>Step 1</t>
  </si>
  <si>
    <t>Persons in non-private dwellings</t>
  </si>
  <si>
    <t>Step 2</t>
  </si>
  <si>
    <t>Step 3</t>
  </si>
  <si>
    <r>
      <t xml:space="preserve">Use </t>
    </r>
    <r>
      <rPr>
        <b/>
        <i/>
        <sz val="11"/>
        <color theme="1"/>
        <rFont val="Calibri"/>
        <family val="2"/>
        <scheme val="minor"/>
      </rPr>
      <t xml:space="preserve">Paste Values </t>
    </r>
    <r>
      <rPr>
        <i/>
        <sz val="11"/>
        <color theme="1"/>
        <rFont val="Calibri"/>
        <family val="2"/>
        <scheme val="minor"/>
      </rPr>
      <t>when pasting copied data into the green cells.</t>
    </r>
  </si>
  <si>
    <t>Jump-off year distribution of children under 15 living with 2 parents and 1 parent</t>
  </si>
  <si>
    <t>2 parents</t>
  </si>
  <si>
    <t>1 parent</t>
  </si>
  <si>
    <t>Child/2 Parent Ratio (C2PR)</t>
  </si>
  <si>
    <t>Child/1 Parent Ratio (C1PR)</t>
  </si>
  <si>
    <t>Step 4</t>
  </si>
  <si>
    <t>Step 5</t>
  </si>
  <si>
    <t>Partnered persons</t>
  </si>
  <si>
    <t>Single persons</t>
  </si>
  <si>
    <t>Step 6</t>
  </si>
  <si>
    <t>Step 7</t>
  </si>
  <si>
    <t>Step 8</t>
  </si>
  <si>
    <t>Child aged under 15 living with 2 parents</t>
  </si>
  <si>
    <t>Child aged under 15 living with a single parent</t>
  </si>
  <si>
    <t>Child aged 15+ living with parents</t>
  </si>
  <si>
    <t>Living with a family (related or unrelated individual)</t>
  </si>
  <si>
    <t>Living in an Other Family</t>
  </si>
  <si>
    <t>Living alone</t>
  </si>
  <si>
    <t>Living in a group household</t>
  </si>
  <si>
    <t>Couple with children</t>
  </si>
  <si>
    <t>Couple without children</t>
  </si>
  <si>
    <t>Other Families</t>
  </si>
  <si>
    <t>Hypothetical no. of children 0-14 with 2 parents = partnered adults 15+ x C2PR</t>
  </si>
  <si>
    <t>Hypothetrical no. of children 0-14 with 1 parent= single adults 15+ x C1PR</t>
  </si>
  <si>
    <t>Hypothetical no. of children 0-14, total</t>
  </si>
  <si>
    <t>Actual no. of children 0-14 in private households</t>
  </si>
  <si>
    <t>Cells with a green background indicate that input data must be supplied.</t>
  </si>
  <si>
    <t>Average no. of adults in an Other Family</t>
  </si>
  <si>
    <t>Proportions of adult household representatives in single &amp; multiple-family households</t>
  </si>
  <si>
    <t>Couple with children &lt;15</t>
  </si>
  <si>
    <t>Couple with children 15+</t>
  </si>
  <si>
    <t>Single parent &lt;15</t>
  </si>
  <si>
    <t>Single parent 15+</t>
  </si>
  <si>
    <t>Other family households</t>
  </si>
  <si>
    <t>Multiple-family households</t>
  </si>
  <si>
    <t>Single</t>
  </si>
  <si>
    <t>Multiple</t>
  </si>
  <si>
    <t>Single-family households</t>
  </si>
  <si>
    <t xml:space="preserve">   Couple with children</t>
  </si>
  <si>
    <t xml:space="preserve">   Couple without children</t>
  </si>
  <si>
    <t xml:space="preserve">   Single parent</t>
  </si>
  <si>
    <t xml:space="preserve">   Other family households</t>
  </si>
  <si>
    <t>Number of adult household representatives in single &amp; multiple-family households</t>
  </si>
  <si>
    <t>Multiple family households</t>
  </si>
  <si>
    <t>Lone person</t>
  </si>
  <si>
    <t>Group households</t>
  </si>
  <si>
    <t>No. of adult household representatives per household</t>
  </si>
  <si>
    <t xml:space="preserve"> by definition</t>
  </si>
  <si>
    <t>All family households</t>
  </si>
  <si>
    <t>Number of households by type</t>
  </si>
  <si>
    <t>Projections</t>
  </si>
  <si>
    <t>Projected number of persons by living arrangements</t>
  </si>
  <si>
    <t>Projected number of families</t>
  </si>
  <si>
    <t>Projected number of single-family and multiple-family households</t>
  </si>
  <si>
    <t>Private h'hold pop'n</t>
  </si>
  <si>
    <t>Proportion F</t>
  </si>
  <si>
    <t>Probabilities of living in a non-private dwelling</t>
  </si>
  <si>
    <t>Probabilities of being partnered</t>
  </si>
  <si>
    <t>Probabilities of being single + child(ren) under 15 (single parent)</t>
  </si>
  <si>
    <t>Adjustment of living with children under 15 probabilities to align with numbers of children under 15</t>
  </si>
  <si>
    <r>
      <t>Proportion of adjustment made to probabilities (</t>
    </r>
    <r>
      <rPr>
        <sz val="11"/>
        <color theme="1"/>
        <rFont val="Calibri"/>
        <family val="2"/>
      </rPr>
      <t>γ)</t>
    </r>
  </si>
  <si>
    <t>Probabilities</t>
  </si>
  <si>
    <t>Probabilities of being a child aged 15+ living with parent(s)</t>
  </si>
  <si>
    <t>Probabilities for living with/without a partner &amp; children aged 15+ only increase by</t>
  </si>
  <si>
    <t>Probabilities of being single in family living arrangements</t>
  </si>
  <si>
    <t>Probabilities of being single in an Other Family</t>
  </si>
  <si>
    <t>Step 9</t>
  </si>
  <si>
    <t>Step 10</t>
  </si>
  <si>
    <t>Total Index</t>
  </si>
  <si>
    <r>
      <t>this proportion of the probabilities of being a child 15+ at home (</t>
    </r>
    <r>
      <rPr>
        <sz val="11"/>
        <color theme="1"/>
        <rFont val="Calibri"/>
        <family val="2"/>
      </rPr>
      <t>λ)</t>
    </r>
  </si>
  <si>
    <t>Projections with base year probabilities</t>
  </si>
  <si>
    <t>Lone mothers</t>
  </si>
  <si>
    <t>Lone fathers</t>
  </si>
  <si>
    <t>Lone person households</t>
  </si>
  <si>
    <t>All households</t>
  </si>
  <si>
    <t>Family households</t>
  </si>
  <si>
    <t>Total Index is 10% lower than jump-off year and age-specific</t>
  </si>
  <si>
    <t>propensities are scaled accordingly.</t>
  </si>
  <si>
    <t>Population in non-private dwellings</t>
  </si>
  <si>
    <t>Population in private households</t>
  </si>
  <si>
    <t>Probabilities of being partnered with child(ren) under 15</t>
  </si>
  <si>
    <t>Preliminary: Partnered with child(ren) under 15</t>
  </si>
  <si>
    <t>Revised: Partnered with child(ren) under 15</t>
  </si>
  <si>
    <t>Partnered with no child(ren) under 15</t>
  </si>
  <si>
    <t>Preliminary: Single with child(ren) under 15 (single parent)</t>
  </si>
  <si>
    <t>Revised: Single with child(ren) under 15 (single parent)</t>
  </si>
  <si>
    <t>Single with no child(ren) under 15</t>
  </si>
  <si>
    <t>Child aged 15+ with parent(s)</t>
  </si>
  <si>
    <t>Single with no child(ren) under 15; not living with parent(s)</t>
  </si>
  <si>
    <t>Probabilities of being partnered with child(ren) 15+ only</t>
  </si>
  <si>
    <t>Partnered with child(ren) 15+ only</t>
  </si>
  <si>
    <t>Partnered with no child(ren)</t>
  </si>
  <si>
    <t>Probabilities of being single with child(ren) 15+ only (single parent)</t>
  </si>
  <si>
    <t>Single with child(ren) 15+ only (single parent)</t>
  </si>
  <si>
    <t>Single in other living arrangements</t>
  </si>
  <si>
    <t>Single in family living arrangements</t>
  </si>
  <si>
    <t>Single in non-family living arrangements</t>
  </si>
  <si>
    <t>Single and living in an Other Family</t>
  </si>
  <si>
    <t>Single and living with a family (related or unrelated individual)</t>
  </si>
  <si>
    <t>Probabilities of being single and living in a group household</t>
  </si>
  <si>
    <t>Single and living in a group household</t>
  </si>
  <si>
    <t>Single and living alone</t>
  </si>
  <si>
    <t>Partnered with child(ren) under 15</t>
  </si>
  <si>
    <t>Partnered with child(ren) aged 15+ only</t>
  </si>
  <si>
    <t>Partnered with no children</t>
  </si>
  <si>
    <t>Single mother with children under 15 (single parent)</t>
  </si>
  <si>
    <t>Single father with children under 15 (single parent)</t>
  </si>
  <si>
    <t>Single mother with children aged 15+ only (single parent)</t>
  </si>
  <si>
    <t>Single father with children aged 15+ only (single parent)</t>
  </si>
  <si>
    <t>Single mother</t>
  </si>
  <si>
    <t>Single father</t>
  </si>
  <si>
    <t xml:space="preserve">   Single mother</t>
  </si>
  <si>
    <t xml:space="preserve">   Single father</t>
  </si>
  <si>
    <r>
      <t xml:space="preserve">Sequential Propensity Household Model </t>
    </r>
    <r>
      <rPr>
        <sz val="18"/>
        <color theme="1"/>
        <rFont val="Calibri"/>
        <family val="2"/>
        <scheme val="minor"/>
      </rPr>
      <t>(lower partnering variant)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</si>
</sst>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0"/>
    <numFmt numFmtId="166" formatCode="0.0000"/>
    <numFmt numFmtId="167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5" fontId="0" fillId="2" borderId="1" xfId="0" applyNumberFormat="1" applyFill="1" applyBorder="1" applyAlignment="1">
      <alignment horizontal="right"/>
    </xf>
    <xf numFmtId="165" fontId="0" fillId="0" borderId="0" xfId="0" applyNumberFormat="1"/>
    <xf numFmtId="49" fontId="0" fillId="0" borderId="0" xfId="0" applyNumberFormat="1"/>
    <xf numFmtId="167" fontId="0" fillId="2" borderId="1" xfId="0" applyNumberFormat="1" applyFill="1" applyBorder="1" applyAlignment="1">
      <alignment horizontal="right"/>
    </xf>
    <xf numFmtId="2" fontId="0" fillId="0" borderId="0" xfId="0" applyNumberFormat="1"/>
    <xf numFmtId="0" fontId="0" fillId="0" borderId="0" xfId="0" applyBorder="1"/>
    <xf numFmtId="1" fontId="0" fillId="0" borderId="0" xfId="0" applyNumberFormat="1"/>
    <xf numFmtId="3" fontId="0" fillId="0" borderId="0" xfId="0" applyNumberFormat="1"/>
    <xf numFmtId="3" fontId="0" fillId="0" borderId="0" xfId="0" applyNumberFormat="1" applyBorder="1"/>
    <xf numFmtId="3" fontId="0" fillId="2" borderId="1" xfId="0" applyNumberFormat="1" applyFill="1" applyBorder="1" applyAlignment="1">
      <alignment horizontal="right"/>
    </xf>
    <xf numFmtId="0" fontId="6" fillId="0" borderId="0" xfId="0" applyFont="1"/>
    <xf numFmtId="0" fontId="0" fillId="0" borderId="0" xfId="0"/>
    <xf numFmtId="0" fontId="10" fillId="0" borderId="0" xfId="0" applyFont="1"/>
    <xf numFmtId="0" fontId="8" fillId="0" borderId="0" xfId="0" applyFont="1"/>
    <xf numFmtId="0" fontId="7" fillId="0" borderId="0" xfId="0" applyFont="1" applyBorder="1"/>
    <xf numFmtId="49" fontId="0" fillId="0" borderId="0" xfId="0" applyNumberFormat="1" applyFont="1"/>
    <xf numFmtId="167" fontId="0" fillId="0" borderId="0" xfId="0" applyNumberFormat="1" applyFont="1" applyBorder="1" applyAlignment="1">
      <alignment horizontal="right"/>
    </xf>
    <xf numFmtId="165" fontId="0" fillId="0" borderId="0" xfId="0" applyNumberFormat="1" applyFont="1" applyBorder="1"/>
    <xf numFmtId="167" fontId="14" fillId="0" borderId="0" xfId="0" applyNumberFormat="1" applyFont="1" applyBorder="1"/>
    <xf numFmtId="0" fontId="13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49" fontId="0" fillId="0" borderId="0" xfId="0" applyNumberFormat="1" applyBorder="1"/>
    <xf numFmtId="165" fontId="0" fillId="0" borderId="0" xfId="0" applyNumberFormat="1" applyFont="1" applyBorder="1" applyAlignment="1">
      <alignment horizontal="right"/>
    </xf>
    <xf numFmtId="3" fontId="0" fillId="0" borderId="0" xfId="0" applyNumberFormat="1" applyFont="1" applyBorder="1"/>
    <xf numFmtId="165" fontId="0" fillId="0" borderId="0" xfId="0" applyNumberFormat="1" applyBorder="1"/>
    <xf numFmtId="0" fontId="15" fillId="0" borderId="0" xfId="0" applyFont="1"/>
    <xf numFmtId="0" fontId="16" fillId="0" borderId="0" xfId="0" applyFont="1"/>
    <xf numFmtId="0" fontId="0" fillId="0" borderId="0" xfId="0" applyAlignment="1">
      <alignment vertical="center"/>
    </xf>
    <xf numFmtId="0" fontId="17" fillId="3" borderId="0" xfId="0" applyFont="1" applyFill="1" applyAlignment="1">
      <alignment vertical="center"/>
    </xf>
    <xf numFmtId="165" fontId="9" fillId="0" borderId="0" xfId="0" applyNumberFormat="1" applyFont="1" applyFill="1" applyBorder="1" applyAlignment="1">
      <alignment horizontal="right"/>
    </xf>
    <xf numFmtId="165" fontId="9" fillId="0" borderId="2" xfId="0" applyNumberFormat="1" applyFont="1" applyFill="1" applyBorder="1" applyAlignment="1">
      <alignment horizontal="right"/>
    </xf>
    <xf numFmtId="165" fontId="0" fillId="2" borderId="1" xfId="0" applyNumberFormat="1" applyFont="1" applyFill="1" applyBorder="1" applyAlignment="1">
      <alignment horizontal="right"/>
    </xf>
    <xf numFmtId="164" fontId="9" fillId="0" borderId="0" xfId="0" applyNumberFormat="1" applyFont="1"/>
    <xf numFmtId="0" fontId="8" fillId="0" borderId="0" xfId="0" applyFont="1" applyAlignment="1">
      <alignment horizontal="left"/>
    </xf>
    <xf numFmtId="164" fontId="9" fillId="0" borderId="0" xfId="0" applyNumberFormat="1" applyFont="1" applyBorder="1"/>
    <xf numFmtId="164" fontId="0" fillId="2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0" fontId="0" fillId="0" borderId="0" xfId="0" applyBorder="1" applyAlignment="1">
      <alignment horizontal="left"/>
    </xf>
    <xf numFmtId="166" fontId="0" fillId="0" borderId="0" xfId="0" applyNumberFormat="1"/>
    <xf numFmtId="166" fontId="0" fillId="2" borderId="1" xfId="0" applyNumberFormat="1" applyFill="1" applyBorder="1" applyAlignment="1">
      <alignment horizontal="right"/>
    </xf>
    <xf numFmtId="2" fontId="4" fillId="0" borderId="0" xfId="0" applyNumberFormat="1" applyFont="1"/>
    <xf numFmtId="165" fontId="4" fillId="2" borderId="1" xfId="0" applyNumberFormat="1" applyFont="1" applyFill="1" applyBorder="1" applyAlignment="1">
      <alignment horizontal="righ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CC"/>
      <color rgb="FF66FF66"/>
      <color rgb="FFFF33CC"/>
      <color rgb="FF006600"/>
      <color rgb="FFFF66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J339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13" customWidth="1"/>
    <col min="4" max="5" width="9.140625" customWidth="1"/>
    <col min="14" max="20" width="9.140625" customWidth="1"/>
  </cols>
  <sheetData>
    <row r="1" spans="1:8" ht="23.25" x14ac:dyDescent="0.35">
      <c r="A1" s="2" t="s">
        <v>142</v>
      </c>
    </row>
    <row r="3" spans="1:8" s="16" customFormat="1" x14ac:dyDescent="0.25">
      <c r="B3" s="15" t="s">
        <v>55</v>
      </c>
    </row>
    <row r="4" spans="1:8" s="16" customFormat="1" x14ac:dyDescent="0.25">
      <c r="B4" s="15" t="s">
        <v>28</v>
      </c>
    </row>
    <row r="6" spans="1:8" ht="15.75" x14ac:dyDescent="0.25">
      <c r="A6" s="18" t="s">
        <v>23</v>
      </c>
    </row>
    <row r="7" spans="1:8" x14ac:dyDescent="0.25">
      <c r="A7" s="19" t="s">
        <v>21</v>
      </c>
      <c r="B7" s="1">
        <v>2006</v>
      </c>
      <c r="C7" s="1">
        <v>2011</v>
      </c>
      <c r="D7" s="1">
        <v>2016</v>
      </c>
      <c r="E7" s="1">
        <v>2021</v>
      </c>
      <c r="F7" s="1">
        <v>2026</v>
      </c>
      <c r="G7" s="1">
        <v>2031</v>
      </c>
      <c r="H7" s="1">
        <v>2036</v>
      </c>
    </row>
    <row r="8" spans="1:8" x14ac:dyDescent="0.25">
      <c r="A8" s="20" t="s">
        <v>2</v>
      </c>
      <c r="B8" s="14">
        <v>268090</v>
      </c>
      <c r="C8" s="14">
        <v>317764.69081386266</v>
      </c>
      <c r="D8" s="14">
        <v>324621.77902185963</v>
      </c>
      <c r="E8" s="14">
        <v>345873.09842343023</v>
      </c>
      <c r="F8" s="14">
        <v>363001.33261329576</v>
      </c>
      <c r="G8" s="14">
        <v>378867.96654137154</v>
      </c>
      <c r="H8" s="14">
        <v>396785.13379475806</v>
      </c>
    </row>
    <row r="9" spans="1:8" x14ac:dyDescent="0.25">
      <c r="A9" s="20" t="s">
        <v>3</v>
      </c>
      <c r="B9" s="14">
        <v>276166</v>
      </c>
      <c r="C9" s="14">
        <v>292561.57644472318</v>
      </c>
      <c r="D9" s="14">
        <v>339395.17782879388</v>
      </c>
      <c r="E9" s="14">
        <v>346673.57580132526</v>
      </c>
      <c r="F9" s="14">
        <v>368080.46704874892</v>
      </c>
      <c r="G9" s="14">
        <v>385277.05160028965</v>
      </c>
      <c r="H9" s="14">
        <v>401139.32279818412</v>
      </c>
    </row>
    <row r="10" spans="1:8" x14ac:dyDescent="0.25">
      <c r="A10" s="20" t="s">
        <v>4</v>
      </c>
      <c r="B10" s="14">
        <v>290335</v>
      </c>
      <c r="C10" s="14">
        <v>299293.85274510551</v>
      </c>
      <c r="D10" s="14">
        <v>312911.50066497771</v>
      </c>
      <c r="E10" s="14">
        <v>359883.59352240682</v>
      </c>
      <c r="F10" s="14">
        <v>367529.91120380466</v>
      </c>
      <c r="G10" s="14">
        <v>389152.47960049595</v>
      </c>
      <c r="H10" s="14">
        <v>406492.94685555028</v>
      </c>
    </row>
    <row r="11" spans="1:8" x14ac:dyDescent="0.25">
      <c r="A11" s="20" t="s">
        <v>5</v>
      </c>
      <c r="B11" s="14">
        <v>283383</v>
      </c>
      <c r="C11" s="14">
        <v>311655.58815278474</v>
      </c>
      <c r="D11" s="14">
        <v>317670.44576351688</v>
      </c>
      <c r="E11" s="14">
        <v>331283.97910813708</v>
      </c>
      <c r="F11" s="14">
        <v>378177.87605474971</v>
      </c>
      <c r="G11" s="14">
        <v>386160.51792739821</v>
      </c>
      <c r="H11" s="14">
        <v>407925.55912503373</v>
      </c>
    </row>
    <row r="12" spans="1:8" x14ac:dyDescent="0.25">
      <c r="A12" s="20" t="s">
        <v>6</v>
      </c>
      <c r="B12" s="14">
        <v>294787</v>
      </c>
      <c r="C12" s="14">
        <v>316132.72214327857</v>
      </c>
      <c r="D12" s="14">
        <v>339035.61636094353</v>
      </c>
      <c r="E12" s="14">
        <v>344994.24337739055</v>
      </c>
      <c r="F12" s="14">
        <v>358538.61333401198</v>
      </c>
      <c r="G12" s="14">
        <v>405110.95562150737</v>
      </c>
      <c r="H12" s="14">
        <v>413600.26578385371</v>
      </c>
    </row>
    <row r="13" spans="1:8" x14ac:dyDescent="0.25">
      <c r="A13" s="20" t="s">
        <v>7</v>
      </c>
      <c r="B13" s="14">
        <v>274593</v>
      </c>
      <c r="C13" s="14">
        <v>327617.84682635439</v>
      </c>
      <c r="D13" s="14">
        <v>343575.54279682896</v>
      </c>
      <c r="E13" s="14">
        <v>365441.55421636888</v>
      </c>
      <c r="F13" s="14">
        <v>371286.12146184163</v>
      </c>
      <c r="G13" s="14">
        <v>384599.99853331206</v>
      </c>
      <c r="H13" s="14">
        <v>430094.73505531938</v>
      </c>
    </row>
    <row r="14" spans="1:8" x14ac:dyDescent="0.25">
      <c r="A14" s="20" t="s">
        <v>8</v>
      </c>
      <c r="B14" s="14">
        <v>293866</v>
      </c>
      <c r="C14" s="14">
        <v>310760.46088053053</v>
      </c>
      <c r="D14" s="14">
        <v>357536.77422828192</v>
      </c>
      <c r="E14" s="14">
        <v>373745.10918964364</v>
      </c>
      <c r="F14" s="14">
        <v>394911.85283558053</v>
      </c>
      <c r="G14" s="14">
        <v>400785.79258534673</v>
      </c>
      <c r="H14" s="14">
        <v>414056.8963559597</v>
      </c>
    </row>
    <row r="15" spans="1:8" x14ac:dyDescent="0.25">
      <c r="A15" s="20" t="s">
        <v>9</v>
      </c>
      <c r="B15" s="14">
        <v>300318</v>
      </c>
      <c r="C15" s="14">
        <v>324822.81796232588</v>
      </c>
      <c r="D15" s="14">
        <v>337602.74663121661</v>
      </c>
      <c r="E15" s="14">
        <v>384572.12500279571</v>
      </c>
      <c r="F15" s="14">
        <v>401106.82466031198</v>
      </c>
      <c r="G15" s="14">
        <v>421968.87895482313</v>
      </c>
      <c r="H15" s="14">
        <v>427946.74421488977</v>
      </c>
    </row>
    <row r="16" spans="1:8" x14ac:dyDescent="0.25">
      <c r="A16" s="20" t="s">
        <v>10</v>
      </c>
      <c r="B16" s="14">
        <v>302377</v>
      </c>
      <c r="C16" s="14">
        <v>325428.89766765805</v>
      </c>
      <c r="D16" s="14">
        <v>346516.9301743604</v>
      </c>
      <c r="E16" s="14">
        <v>359551.19151252275</v>
      </c>
      <c r="F16" s="14">
        <v>406895.03413546301</v>
      </c>
      <c r="G16" s="14">
        <v>423827.26295231632</v>
      </c>
      <c r="H16" s="14">
        <v>444651.53274607414</v>
      </c>
    </row>
    <row r="17" spans="1:28" x14ac:dyDescent="0.25">
      <c r="A17" s="20" t="s">
        <v>11</v>
      </c>
      <c r="B17" s="14">
        <v>293258</v>
      </c>
      <c r="C17" s="14">
        <v>318631.11934718193</v>
      </c>
      <c r="D17" s="14">
        <v>339671.44536541303</v>
      </c>
      <c r="E17" s="14">
        <v>360687.4801167894</v>
      </c>
      <c r="F17" s="14">
        <v>373969.08182796487</v>
      </c>
      <c r="G17" s="14">
        <v>421663.75256711757</v>
      </c>
      <c r="H17" s="14">
        <v>438968.95533373108</v>
      </c>
    </row>
    <row r="18" spans="1:28" x14ac:dyDescent="0.25">
      <c r="A18" s="20" t="s">
        <v>12</v>
      </c>
      <c r="B18" s="14">
        <v>268231</v>
      </c>
      <c r="C18" s="14">
        <v>303888.98392634094</v>
      </c>
      <c r="D18" s="14">
        <v>328317.34996685968</v>
      </c>
      <c r="E18" s="14">
        <v>349398.11323271698</v>
      </c>
      <c r="F18" s="14">
        <v>370436.52442603617</v>
      </c>
      <c r="G18" s="14">
        <v>384052.42469672218</v>
      </c>
      <c r="H18" s="14">
        <v>432168.59399890807</v>
      </c>
    </row>
    <row r="19" spans="1:28" x14ac:dyDescent="0.25">
      <c r="A19" s="20" t="s">
        <v>13</v>
      </c>
      <c r="B19" s="14">
        <v>254111</v>
      </c>
      <c r="C19" s="14">
        <v>276152.93386402383</v>
      </c>
      <c r="D19" s="14">
        <v>311522.87074440438</v>
      </c>
      <c r="E19" s="14">
        <v>336175.35253808578</v>
      </c>
      <c r="F19" s="14">
        <v>357384.68555163493</v>
      </c>
      <c r="G19" s="14">
        <v>378612.72658333543</v>
      </c>
      <c r="H19" s="14">
        <v>392671.40506975807</v>
      </c>
    </row>
    <row r="20" spans="1:28" x14ac:dyDescent="0.25">
      <c r="A20" s="20" t="s">
        <v>14</v>
      </c>
      <c r="B20" s="14">
        <v>198506</v>
      </c>
      <c r="C20" s="14">
        <v>257440.40529121924</v>
      </c>
      <c r="D20" s="14">
        <v>279917.35411259643</v>
      </c>
      <c r="E20" s="14">
        <v>315893.13207422872</v>
      </c>
      <c r="F20" s="14">
        <v>340895.44530811277</v>
      </c>
      <c r="G20" s="14">
        <v>362496.95400263462</v>
      </c>
      <c r="H20" s="14">
        <v>384095.27945775416</v>
      </c>
    </row>
    <row r="21" spans="1:28" x14ac:dyDescent="0.25">
      <c r="A21" s="20" t="s">
        <v>15</v>
      </c>
      <c r="B21" s="14">
        <v>150978</v>
      </c>
      <c r="C21" s="14">
        <v>196182.56604209015</v>
      </c>
      <c r="D21" s="14">
        <v>254418.90460187348</v>
      </c>
      <c r="E21" s="14">
        <v>277691.56650242879</v>
      </c>
      <c r="F21" s="14">
        <v>314017.21538202791</v>
      </c>
      <c r="G21" s="14">
        <v>339548.33604472596</v>
      </c>
      <c r="H21" s="14">
        <v>361651.97094719688</v>
      </c>
      <c r="P21" s="32"/>
    </row>
    <row r="22" spans="1:28" x14ac:dyDescent="0.25">
      <c r="A22" s="20" t="s">
        <v>16</v>
      </c>
      <c r="B22" s="14">
        <v>115905</v>
      </c>
      <c r="C22" s="14">
        <v>143399.63641401508</v>
      </c>
      <c r="D22" s="14">
        <v>186813.48025727115</v>
      </c>
      <c r="E22" s="14">
        <v>243582.15684651601</v>
      </c>
      <c r="F22" s="14">
        <v>267365.09209801268</v>
      </c>
      <c r="G22" s="14">
        <v>303844.77591748722</v>
      </c>
      <c r="H22" s="14">
        <v>329872.49602284021</v>
      </c>
    </row>
    <row r="23" spans="1:28" x14ac:dyDescent="0.25">
      <c r="A23" s="20" t="s">
        <v>17</v>
      </c>
      <c r="B23" s="14">
        <v>98440</v>
      </c>
      <c r="C23" s="14">
        <v>103826.03382910827</v>
      </c>
      <c r="D23" s="14">
        <v>129509.208200241</v>
      </c>
      <c r="E23" s="14">
        <v>170276.40714295127</v>
      </c>
      <c r="F23" s="14">
        <v>223891.39657847624</v>
      </c>
      <c r="G23" s="14">
        <v>248102.82185321208</v>
      </c>
      <c r="H23" s="14">
        <v>284135.03725378576</v>
      </c>
    </row>
    <row r="24" spans="1:28" x14ac:dyDescent="0.25">
      <c r="A24" s="20" t="s">
        <v>18</v>
      </c>
      <c r="B24" s="14">
        <v>71090</v>
      </c>
      <c r="C24" s="14">
        <v>80062.812852634481</v>
      </c>
      <c r="D24" s="14">
        <v>85816.6864930843</v>
      </c>
      <c r="E24" s="14">
        <v>108693.11406435567</v>
      </c>
      <c r="F24" s="14">
        <v>144697.12040015325</v>
      </c>
      <c r="G24" s="14">
        <v>192972.60568902933</v>
      </c>
      <c r="H24" s="14">
        <v>216633.54932323203</v>
      </c>
    </row>
    <row r="25" spans="1:28" x14ac:dyDescent="0.25">
      <c r="A25" s="20" t="s">
        <v>0</v>
      </c>
      <c r="B25" s="14">
        <v>57112</v>
      </c>
      <c r="C25" s="14">
        <v>74363.164153954596</v>
      </c>
      <c r="D25" s="14">
        <v>90422.894456457696</v>
      </c>
      <c r="E25" s="14">
        <v>104454.66367928073</v>
      </c>
      <c r="F25" s="14">
        <v>130299.17770635546</v>
      </c>
      <c r="G25" s="14">
        <v>173141.26134990214</v>
      </c>
      <c r="H25" s="14">
        <v>235384.13712156587</v>
      </c>
    </row>
    <row r="26" spans="1:28" x14ac:dyDescent="0.25">
      <c r="A26" s="7"/>
    </row>
    <row r="28" spans="1:28" ht="21" customHeight="1" x14ac:dyDescent="0.25">
      <c r="A28" s="33" t="s">
        <v>24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 t="s">
        <v>79</v>
      </c>
      <c r="O28" s="17"/>
      <c r="P28" s="17"/>
      <c r="Q28" s="17"/>
      <c r="R28" s="17"/>
      <c r="S28" s="17"/>
      <c r="T28" s="17"/>
      <c r="U28" s="17"/>
      <c r="V28" s="17" t="s">
        <v>79</v>
      </c>
      <c r="W28" s="17"/>
      <c r="X28" s="17"/>
    </row>
    <row r="29" spans="1:28" ht="15.75" x14ac:dyDescent="0.25">
      <c r="A29" s="18" t="s">
        <v>85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8" t="s">
        <v>107</v>
      </c>
      <c r="O29" s="17"/>
      <c r="P29" s="17"/>
      <c r="Q29" s="17"/>
      <c r="R29" s="17"/>
      <c r="S29" s="17"/>
      <c r="T29" s="17"/>
      <c r="U29" s="17"/>
      <c r="V29" s="18" t="s">
        <v>108</v>
      </c>
      <c r="W29" s="17"/>
      <c r="X29" s="17"/>
    </row>
    <row r="30" spans="1:28" x14ac:dyDescent="0.25">
      <c r="A30" s="19" t="s">
        <v>21</v>
      </c>
      <c r="B30" s="1">
        <v>2006</v>
      </c>
      <c r="C30" s="1">
        <v>2011</v>
      </c>
      <c r="D30" s="1">
        <v>2016</v>
      </c>
      <c r="E30" s="1">
        <v>2021</v>
      </c>
      <c r="F30" s="1">
        <v>2026</v>
      </c>
      <c r="G30" s="1">
        <v>2031</v>
      </c>
      <c r="H30" s="1">
        <v>2036</v>
      </c>
      <c r="I30" s="1"/>
      <c r="J30" s="1"/>
      <c r="K30" s="1"/>
      <c r="L30" s="1"/>
      <c r="N30" s="1">
        <f>B30</f>
        <v>2006</v>
      </c>
      <c r="O30" s="1">
        <f>N30+5</f>
        <v>2011</v>
      </c>
      <c r="P30" s="1">
        <f t="shared" ref="P30:T30" si="0">O30+5</f>
        <v>2016</v>
      </c>
      <c r="Q30" s="1">
        <f t="shared" si="0"/>
        <v>2021</v>
      </c>
      <c r="R30" s="1">
        <f t="shared" si="0"/>
        <v>2026</v>
      </c>
      <c r="S30" s="1">
        <f t="shared" si="0"/>
        <v>2031</v>
      </c>
      <c r="T30" s="1">
        <f t="shared" si="0"/>
        <v>2036</v>
      </c>
      <c r="V30" s="1">
        <f>B30</f>
        <v>2006</v>
      </c>
      <c r="W30" s="1">
        <f>V30+5</f>
        <v>2011</v>
      </c>
      <c r="X30" s="1">
        <f t="shared" ref="X30:AB30" si="1">W30+5</f>
        <v>2016</v>
      </c>
      <c r="Y30" s="1">
        <f t="shared" si="1"/>
        <v>2021</v>
      </c>
      <c r="Z30" s="1">
        <f t="shared" si="1"/>
        <v>2026</v>
      </c>
      <c r="AA30" s="1">
        <f t="shared" si="1"/>
        <v>2031</v>
      </c>
      <c r="AB30" s="1">
        <f t="shared" si="1"/>
        <v>2036</v>
      </c>
    </row>
    <row r="31" spans="1:28" x14ac:dyDescent="0.25">
      <c r="A31" s="20" t="s">
        <v>2</v>
      </c>
      <c r="B31" s="5">
        <v>1.013931077825495E-3</v>
      </c>
      <c r="C31" s="5">
        <v>1.013931077825495E-3</v>
      </c>
      <c r="D31" s="5">
        <v>1.013931077825495E-3</v>
      </c>
      <c r="E31" s="5">
        <v>1.013931077825495E-3</v>
      </c>
      <c r="F31" s="5">
        <v>1.013931077825495E-3</v>
      </c>
      <c r="G31" s="5">
        <v>1.013931077825495E-3</v>
      </c>
      <c r="H31" s="5">
        <v>1.013931077825495E-3</v>
      </c>
      <c r="I31" s="6"/>
      <c r="J31" s="6"/>
      <c r="K31" s="6"/>
      <c r="L31" s="6"/>
      <c r="N31" s="12">
        <f t="shared" ref="N31:N48" si="2">B8*B31</f>
        <v>271.82478265423697</v>
      </c>
      <c r="O31" s="12">
        <f t="shared" ref="O31:O48" si="3">C8*C31</f>
        <v>322.19149545178493</v>
      </c>
      <c r="P31" s="12">
        <f t="shared" ref="P31:P48" si="4">D8*D31</f>
        <v>329.14411028926378</v>
      </c>
      <c r="Q31" s="12">
        <f t="shared" ref="Q31:Q48" si="5">E8*E31</f>
        <v>350.69148347531211</v>
      </c>
      <c r="R31" s="12">
        <f t="shared" ref="R31:R48" si="6">F8*F31</f>
        <v>368.05833242868999</v>
      </c>
      <c r="S31" s="12">
        <f t="shared" ref="S31:S48" si="7">G8*G31</f>
        <v>384.14600566884644</v>
      </c>
      <c r="T31" s="12">
        <f t="shared" ref="T31:T48" si="8">H8*H31</f>
        <v>402.31277837365229</v>
      </c>
      <c r="U31" s="12"/>
      <c r="V31" s="12">
        <f t="shared" ref="V31:V48" si="9">B8-N31</f>
        <v>267818.17521734576</v>
      </c>
      <c r="W31" s="12">
        <f t="shared" ref="W31:W48" si="10">C8-O31</f>
        <v>317442.49931841088</v>
      </c>
      <c r="X31" s="12">
        <f t="shared" ref="X31:X48" si="11">D8-P31</f>
        <v>324292.63491157035</v>
      </c>
      <c r="Y31" s="12">
        <f t="shared" ref="Y31:Y48" si="12">E8-Q31</f>
        <v>345522.4069399549</v>
      </c>
      <c r="Z31" s="12">
        <f t="shared" ref="Z31:Z48" si="13">F8-R31</f>
        <v>362633.27428086707</v>
      </c>
      <c r="AA31" s="12">
        <f t="shared" ref="AA31:AA48" si="14">G8-S31</f>
        <v>378483.82053570269</v>
      </c>
      <c r="AB31" s="12">
        <f t="shared" ref="AB31:AB48" si="15">H8-T31</f>
        <v>396382.82101638441</v>
      </c>
    </row>
    <row r="32" spans="1:28" x14ac:dyDescent="0.25">
      <c r="A32" s="20" t="s">
        <v>3</v>
      </c>
      <c r="B32" s="5">
        <v>1.1227975512697929E-3</v>
      </c>
      <c r="C32" s="5">
        <v>1.1227975512697929E-3</v>
      </c>
      <c r="D32" s="5">
        <v>1.1227975512697929E-3</v>
      </c>
      <c r="E32" s="5">
        <v>1.1227975512697929E-3</v>
      </c>
      <c r="F32" s="5">
        <v>1.1227975512697929E-3</v>
      </c>
      <c r="G32" s="5">
        <v>1.1227975512697929E-3</v>
      </c>
      <c r="H32" s="5">
        <v>1.1227975512697929E-3</v>
      </c>
      <c r="I32" s="6"/>
      <c r="J32" s="6"/>
      <c r="K32" s="6"/>
      <c r="L32" s="6"/>
      <c r="N32" s="12">
        <f t="shared" si="2"/>
        <v>310.07850854397361</v>
      </c>
      <c r="O32" s="12">
        <f t="shared" si="3"/>
        <v>328.48742162776551</v>
      </c>
      <c r="P32" s="12">
        <f t="shared" si="4"/>
        <v>381.07207457894566</v>
      </c>
      <c r="Q32" s="12">
        <f t="shared" si="5"/>
        <v>389.24424199967092</v>
      </c>
      <c r="R32" s="12">
        <f t="shared" si="6"/>
        <v>413.27984707257696</v>
      </c>
      <c r="S32" s="12">
        <f t="shared" si="7"/>
        <v>432.58813009725083</v>
      </c>
      <c r="T32" s="12">
        <f t="shared" si="8"/>
        <v>450.39824935582413</v>
      </c>
      <c r="U32" s="12"/>
      <c r="V32" s="12">
        <f t="shared" si="9"/>
        <v>275855.92149145604</v>
      </c>
      <c r="W32" s="12">
        <f t="shared" si="10"/>
        <v>292233.08902309544</v>
      </c>
      <c r="X32" s="12">
        <f t="shared" si="11"/>
        <v>339014.10575421492</v>
      </c>
      <c r="Y32" s="12">
        <f t="shared" si="12"/>
        <v>346284.33155932557</v>
      </c>
      <c r="Z32" s="12">
        <f t="shared" si="13"/>
        <v>367667.18720167637</v>
      </c>
      <c r="AA32" s="12">
        <f t="shared" si="14"/>
        <v>384844.46347019239</v>
      </c>
      <c r="AB32" s="12">
        <f t="shared" si="15"/>
        <v>400688.92454882828</v>
      </c>
    </row>
    <row r="33" spans="1:28" x14ac:dyDescent="0.25">
      <c r="A33" s="20" t="s">
        <v>4</v>
      </c>
      <c r="B33" s="5">
        <v>1.0119291535764696E-2</v>
      </c>
      <c r="C33" s="5">
        <v>1.0119291535764696E-2</v>
      </c>
      <c r="D33" s="5">
        <v>1.0119291535764696E-2</v>
      </c>
      <c r="E33" s="5">
        <v>1.0119291535764696E-2</v>
      </c>
      <c r="F33" s="5">
        <v>1.0119291535764696E-2</v>
      </c>
      <c r="G33" s="5">
        <v>1.0119291535764696E-2</v>
      </c>
      <c r="H33" s="5">
        <v>1.0119291535764696E-2</v>
      </c>
      <c r="I33" s="6"/>
      <c r="J33" s="6"/>
      <c r="K33" s="6"/>
      <c r="L33" s="6"/>
      <c r="N33" s="12">
        <f t="shared" si="2"/>
        <v>2937.9845080362429</v>
      </c>
      <c r="O33" s="12">
        <f t="shared" si="3"/>
        <v>3028.6417507899514</v>
      </c>
      <c r="P33" s="12">
        <f t="shared" si="4"/>
        <v>3166.4427001225376</v>
      </c>
      <c r="Q33" s="12">
        <f t="shared" si="5"/>
        <v>3641.7670017918736</v>
      </c>
      <c r="R33" s="12">
        <f t="shared" si="6"/>
        <v>3719.1423195850107</v>
      </c>
      <c r="S33" s="12">
        <f t="shared" si="7"/>
        <v>3937.9473929431419</v>
      </c>
      <c r="T33" s="12">
        <f t="shared" si="8"/>
        <v>4113.4206364634183</v>
      </c>
      <c r="U33" s="12"/>
      <c r="V33" s="12">
        <f t="shared" si="9"/>
        <v>287397.01549196377</v>
      </c>
      <c r="W33" s="12">
        <f t="shared" si="10"/>
        <v>296265.21099431557</v>
      </c>
      <c r="X33" s="12">
        <f t="shared" si="11"/>
        <v>309745.05796485516</v>
      </c>
      <c r="Y33" s="12">
        <f t="shared" si="12"/>
        <v>356241.82652061497</v>
      </c>
      <c r="Z33" s="12">
        <f t="shared" si="13"/>
        <v>363810.76888421964</v>
      </c>
      <c r="AA33" s="12">
        <f t="shared" si="14"/>
        <v>385214.53220755281</v>
      </c>
      <c r="AB33" s="12">
        <f t="shared" si="15"/>
        <v>402379.52621908684</v>
      </c>
    </row>
    <row r="34" spans="1:28" x14ac:dyDescent="0.25">
      <c r="A34" s="20" t="s">
        <v>5</v>
      </c>
      <c r="B34" s="5">
        <v>3.1047353872848699E-2</v>
      </c>
      <c r="C34" s="5">
        <v>3.1047353872848699E-2</v>
      </c>
      <c r="D34" s="5">
        <v>3.1047353872848699E-2</v>
      </c>
      <c r="E34" s="5">
        <v>3.1047353872848699E-2</v>
      </c>
      <c r="F34" s="5">
        <v>3.1047353872848699E-2</v>
      </c>
      <c r="G34" s="5">
        <v>3.1047353872848699E-2</v>
      </c>
      <c r="H34" s="5">
        <v>3.1047353872848699E-2</v>
      </c>
      <c r="I34" s="6"/>
      <c r="J34" s="6"/>
      <c r="K34" s="6"/>
      <c r="L34" s="6"/>
      <c r="N34" s="12">
        <f>B11*B34</f>
        <v>8798.2922825494825</v>
      </c>
      <c r="O34" s="12">
        <f t="shared" si="3"/>
        <v>9676.0813318303008</v>
      </c>
      <c r="P34" s="12">
        <f t="shared" si="4"/>
        <v>9862.8267445654983</v>
      </c>
      <c r="Q34" s="12">
        <f t="shared" si="5"/>
        <v>10285.490931775747</v>
      </c>
      <c r="R34" s="12">
        <f t="shared" si="6"/>
        <v>11741.422344754128</v>
      </c>
      <c r="S34" s="12">
        <f t="shared" si="7"/>
        <v>11989.262251814467</v>
      </c>
      <c r="T34" s="12">
        <f t="shared" si="8"/>
        <v>12665.009187934587</v>
      </c>
      <c r="U34" s="12"/>
      <c r="V34" s="12">
        <f>B11-N34</f>
        <v>274584.70771745051</v>
      </c>
      <c r="W34" s="12">
        <f t="shared" si="10"/>
        <v>301979.50682095444</v>
      </c>
      <c r="X34" s="12">
        <f t="shared" si="11"/>
        <v>307807.61901895137</v>
      </c>
      <c r="Y34" s="12">
        <f t="shared" si="12"/>
        <v>320998.48817636131</v>
      </c>
      <c r="Z34" s="12">
        <f t="shared" si="13"/>
        <v>366436.45370999561</v>
      </c>
      <c r="AA34" s="12">
        <f t="shared" si="14"/>
        <v>374171.25567558373</v>
      </c>
      <c r="AB34" s="12">
        <f t="shared" si="15"/>
        <v>395260.54993709916</v>
      </c>
    </row>
    <row r="35" spans="1:28" x14ac:dyDescent="0.25">
      <c r="A35" s="20" t="s">
        <v>6</v>
      </c>
      <c r="B35" s="5">
        <v>2.6922767480955467E-2</v>
      </c>
      <c r="C35" s="5">
        <v>2.6922767480955467E-2</v>
      </c>
      <c r="D35" s="5">
        <v>2.6922767480955467E-2</v>
      </c>
      <c r="E35" s="5">
        <v>2.6922767480955467E-2</v>
      </c>
      <c r="F35" s="5">
        <v>2.6922767480955467E-2</v>
      </c>
      <c r="G35" s="5">
        <v>2.6922767480955467E-2</v>
      </c>
      <c r="H35" s="5">
        <v>2.6922767480955467E-2</v>
      </c>
      <c r="I35" s="6"/>
      <c r="J35" s="6"/>
      <c r="K35" s="6"/>
      <c r="L35" s="6"/>
      <c r="N35" s="12">
        <f t="shared" si="2"/>
        <v>7936.4818574084193</v>
      </c>
      <c r="O35" s="12">
        <f t="shared" si="3"/>
        <v>8511.1677713849913</v>
      </c>
      <c r="P35" s="12">
        <f t="shared" si="4"/>
        <v>9127.7770670481041</v>
      </c>
      <c r="Q35" s="12">
        <f t="shared" si="5"/>
        <v>9288.1997967176467</v>
      </c>
      <c r="R35" s="12">
        <f t="shared" si="6"/>
        <v>9652.8517197358033</v>
      </c>
      <c r="S35" s="12">
        <f t="shared" si="7"/>
        <v>10906.708062185511</v>
      </c>
      <c r="T35" s="12">
        <f t="shared" si="8"/>
        <v>11135.263785760075</v>
      </c>
      <c r="U35" s="12"/>
      <c r="V35" s="12">
        <f t="shared" si="9"/>
        <v>286850.51814259158</v>
      </c>
      <c r="W35" s="12">
        <f t="shared" si="10"/>
        <v>307621.55437189358</v>
      </c>
      <c r="X35" s="12">
        <f t="shared" si="11"/>
        <v>329907.83929389541</v>
      </c>
      <c r="Y35" s="12">
        <f t="shared" si="12"/>
        <v>335706.04358067288</v>
      </c>
      <c r="Z35" s="12">
        <f t="shared" si="13"/>
        <v>348885.76161427615</v>
      </c>
      <c r="AA35" s="12">
        <f t="shared" si="14"/>
        <v>394204.24755932187</v>
      </c>
      <c r="AB35" s="12">
        <f t="shared" si="15"/>
        <v>402465.00199809362</v>
      </c>
    </row>
    <row r="36" spans="1:28" x14ac:dyDescent="0.25">
      <c r="A36" s="20" t="s">
        <v>7</v>
      </c>
      <c r="B36" s="5">
        <v>1.6833573275686995E-2</v>
      </c>
      <c r="C36" s="5">
        <v>1.6833573275686995E-2</v>
      </c>
      <c r="D36" s="5">
        <v>1.6833573275686995E-2</v>
      </c>
      <c r="E36" s="5">
        <v>1.6833573275686995E-2</v>
      </c>
      <c r="F36" s="5">
        <v>1.6833573275686995E-2</v>
      </c>
      <c r="G36" s="5">
        <v>1.6833573275686995E-2</v>
      </c>
      <c r="H36" s="5">
        <v>1.6833573275686995E-2</v>
      </c>
      <c r="I36" s="6"/>
      <c r="J36" s="6"/>
      <c r="K36" s="6"/>
      <c r="L36" s="6"/>
      <c r="N36" s="12">
        <f t="shared" si="2"/>
        <v>4622.3813864907188</v>
      </c>
      <c r="O36" s="12">
        <f t="shared" si="3"/>
        <v>5514.9790309742348</v>
      </c>
      <c r="P36" s="12">
        <f t="shared" si="4"/>
        <v>5783.6040754043534</v>
      </c>
      <c r="Q36" s="12">
        <f t="shared" si="5"/>
        <v>6151.687180882187</v>
      </c>
      <c r="R36" s="12">
        <f t="shared" si="6"/>
        <v>6250.0721318735332</v>
      </c>
      <c r="S36" s="12">
        <f t="shared" si="7"/>
        <v>6474.192257139619</v>
      </c>
      <c r="T36" s="12">
        <f t="shared" si="8"/>
        <v>7240.0312380409032</v>
      </c>
      <c r="U36" s="12"/>
      <c r="V36" s="12">
        <f t="shared" si="9"/>
        <v>269970.61861350929</v>
      </c>
      <c r="W36" s="12">
        <f t="shared" si="10"/>
        <v>322102.86779538018</v>
      </c>
      <c r="X36" s="12">
        <f t="shared" si="11"/>
        <v>337791.93872142461</v>
      </c>
      <c r="Y36" s="12">
        <f t="shared" si="12"/>
        <v>359289.86703548668</v>
      </c>
      <c r="Z36" s="12">
        <f t="shared" si="13"/>
        <v>365036.04932996811</v>
      </c>
      <c r="AA36" s="12">
        <f t="shared" si="14"/>
        <v>378125.80627617246</v>
      </c>
      <c r="AB36" s="12">
        <f t="shared" si="15"/>
        <v>422854.7038172785</v>
      </c>
    </row>
    <row r="37" spans="1:28" x14ac:dyDescent="0.25">
      <c r="A37" s="20" t="s">
        <v>8</v>
      </c>
      <c r="B37" s="5">
        <v>1.1824094047456758E-2</v>
      </c>
      <c r="C37" s="5">
        <v>1.1824094047456758E-2</v>
      </c>
      <c r="D37" s="5">
        <v>1.1824094047456758E-2</v>
      </c>
      <c r="E37" s="5">
        <v>1.1824094047456758E-2</v>
      </c>
      <c r="F37" s="5">
        <v>1.1824094047456758E-2</v>
      </c>
      <c r="G37" s="5">
        <v>1.1824094047456758E-2</v>
      </c>
      <c r="H37" s="5">
        <v>1.1824094047456758E-2</v>
      </c>
      <c r="I37" s="6"/>
      <c r="J37" s="6"/>
      <c r="K37" s="6"/>
      <c r="L37" s="6"/>
      <c r="N37" s="12">
        <f t="shared" si="2"/>
        <v>3474.6992213499275</v>
      </c>
      <c r="O37" s="12">
        <f t="shared" si="3"/>
        <v>3674.4609156823994</v>
      </c>
      <c r="P37" s="12">
        <f t="shared" si="4"/>
        <v>4227.548443899519</v>
      </c>
      <c r="Q37" s="12">
        <f t="shared" si="5"/>
        <v>4419.1973208353411</v>
      </c>
      <c r="R37" s="12">
        <f t="shared" si="6"/>
        <v>4669.4748883833072</v>
      </c>
      <c r="S37" s="12">
        <f t="shared" si="7"/>
        <v>4738.9289044136367</v>
      </c>
      <c r="T37" s="12">
        <f t="shared" si="8"/>
        <v>4895.8476835109232</v>
      </c>
      <c r="U37" s="12"/>
      <c r="V37" s="12">
        <f t="shared" si="9"/>
        <v>290391.3007786501</v>
      </c>
      <c r="W37" s="12">
        <f t="shared" si="10"/>
        <v>307085.99996484816</v>
      </c>
      <c r="X37" s="12">
        <f t="shared" si="11"/>
        <v>353309.22578438243</v>
      </c>
      <c r="Y37" s="12">
        <f t="shared" si="12"/>
        <v>369325.91186880833</v>
      </c>
      <c r="Z37" s="12">
        <f t="shared" si="13"/>
        <v>390242.37794719724</v>
      </c>
      <c r="AA37" s="12">
        <f t="shared" si="14"/>
        <v>396046.86368093308</v>
      </c>
      <c r="AB37" s="12">
        <f t="shared" si="15"/>
        <v>409161.04867244879</v>
      </c>
    </row>
    <row r="38" spans="1:28" x14ac:dyDescent="0.25">
      <c r="A38" s="20" t="s">
        <v>9</v>
      </c>
      <c r="B38" s="5">
        <v>1.0224731068271381E-2</v>
      </c>
      <c r="C38" s="5">
        <v>1.0224731068271381E-2</v>
      </c>
      <c r="D38" s="5">
        <v>1.0224731068271381E-2</v>
      </c>
      <c r="E38" s="5">
        <v>1.0224731068271381E-2</v>
      </c>
      <c r="F38" s="5">
        <v>1.0224731068271381E-2</v>
      </c>
      <c r="G38" s="5">
        <v>1.0224731068271381E-2</v>
      </c>
      <c r="H38" s="5">
        <v>1.0224731068271381E-2</v>
      </c>
      <c r="I38" s="6"/>
      <c r="J38" s="6"/>
      <c r="K38" s="6"/>
      <c r="L38" s="6"/>
      <c r="N38" s="12">
        <f t="shared" si="2"/>
        <v>3070.6707849611244</v>
      </c>
      <c r="O38" s="12">
        <f t="shared" si="3"/>
        <v>3321.2259585028523</v>
      </c>
      <c r="P38" s="12">
        <f t="shared" si="4"/>
        <v>3451.8972922139515</v>
      </c>
      <c r="Q38" s="12">
        <f t="shared" si="5"/>
        <v>3932.1465545072306</v>
      </c>
      <c r="R38" s="12">
        <f t="shared" si="6"/>
        <v>4101.2094117999732</v>
      </c>
      <c r="S38" s="12">
        <f t="shared" si="7"/>
        <v>4314.5183064930252</v>
      </c>
      <c r="T38" s="12">
        <f t="shared" si="8"/>
        <v>4375.6403711395687</v>
      </c>
      <c r="U38" s="12"/>
      <c r="V38" s="12">
        <f t="shared" si="9"/>
        <v>297247.32921503886</v>
      </c>
      <c r="W38" s="12">
        <f t="shared" si="10"/>
        <v>321501.59200382303</v>
      </c>
      <c r="X38" s="12">
        <f t="shared" si="11"/>
        <v>334150.84933900263</v>
      </c>
      <c r="Y38" s="12">
        <f t="shared" si="12"/>
        <v>380639.97844828846</v>
      </c>
      <c r="Z38" s="12">
        <f t="shared" si="13"/>
        <v>397005.61524851201</v>
      </c>
      <c r="AA38" s="12">
        <f t="shared" si="14"/>
        <v>417654.36064833013</v>
      </c>
      <c r="AB38" s="12">
        <f t="shared" si="15"/>
        <v>423571.1038437502</v>
      </c>
    </row>
    <row r="39" spans="1:28" x14ac:dyDescent="0.25">
      <c r="A39" s="20" t="s">
        <v>10</v>
      </c>
      <c r="B39" s="5">
        <v>8.9999130260505888E-3</v>
      </c>
      <c r="C39" s="5">
        <v>8.9999130260505888E-3</v>
      </c>
      <c r="D39" s="5">
        <v>8.9999130260505888E-3</v>
      </c>
      <c r="E39" s="5">
        <v>8.9999130260505888E-3</v>
      </c>
      <c r="F39" s="5">
        <v>8.9999130260505888E-3</v>
      </c>
      <c r="G39" s="5">
        <v>8.9999130260505888E-3</v>
      </c>
      <c r="H39" s="5">
        <v>8.9999130260505888E-3</v>
      </c>
      <c r="I39" s="6"/>
      <c r="J39" s="6"/>
      <c r="K39" s="6"/>
      <c r="L39" s="6"/>
      <c r="N39" s="12">
        <f t="shared" si="2"/>
        <v>2721.3667010780987</v>
      </c>
      <c r="O39" s="12">
        <f t="shared" si="3"/>
        <v>2928.8317751724398</v>
      </c>
      <c r="P39" s="12">
        <f t="shared" si="4"/>
        <v>3118.6222336232886</v>
      </c>
      <c r="Q39" s="12">
        <f t="shared" si="5"/>
        <v>3235.9294520255635</v>
      </c>
      <c r="R39" s="12">
        <f t="shared" si="6"/>
        <v>3662.0199179510523</v>
      </c>
      <c r="S39" s="12">
        <f t="shared" si="7"/>
        <v>3814.4085046399196</v>
      </c>
      <c r="T39" s="12">
        <f t="shared" si="8"/>
        <v>4001.8251216147528</v>
      </c>
      <c r="U39" s="12"/>
      <c r="V39" s="12">
        <f t="shared" si="9"/>
        <v>299655.63329892192</v>
      </c>
      <c r="W39" s="12">
        <f t="shared" si="10"/>
        <v>322500.06589248561</v>
      </c>
      <c r="X39" s="12">
        <f t="shared" si="11"/>
        <v>343398.30794073711</v>
      </c>
      <c r="Y39" s="12">
        <f t="shared" si="12"/>
        <v>356315.26206049719</v>
      </c>
      <c r="Z39" s="12">
        <f t="shared" si="13"/>
        <v>403233.01421751198</v>
      </c>
      <c r="AA39" s="12">
        <f t="shared" si="14"/>
        <v>420012.85444767639</v>
      </c>
      <c r="AB39" s="12">
        <f t="shared" si="15"/>
        <v>440649.70762445941</v>
      </c>
    </row>
    <row r="40" spans="1:28" x14ac:dyDescent="0.25">
      <c r="A40" s="20" t="s">
        <v>11</v>
      </c>
      <c r="B40" s="5">
        <v>8.6905287965827072E-3</v>
      </c>
      <c r="C40" s="5">
        <v>8.6905287965827072E-3</v>
      </c>
      <c r="D40" s="5">
        <v>8.6905287965827072E-3</v>
      </c>
      <c r="E40" s="5">
        <v>8.6905287965827072E-3</v>
      </c>
      <c r="F40" s="5">
        <v>8.6905287965827072E-3</v>
      </c>
      <c r="G40" s="5">
        <v>8.6905287965827072E-3</v>
      </c>
      <c r="H40" s="5">
        <v>8.6905287965827072E-3</v>
      </c>
      <c r="I40" s="6"/>
      <c r="J40" s="6"/>
      <c r="K40" s="6"/>
      <c r="L40" s="6"/>
      <c r="N40" s="12">
        <f t="shared" si="2"/>
        <v>2548.5670938282515</v>
      </c>
      <c r="O40" s="12">
        <f t="shared" si="3"/>
        <v>2769.0729181740658</v>
      </c>
      <c r="P40" s="12">
        <f t="shared" si="4"/>
        <v>2951.9244773249916</v>
      </c>
      <c r="Q40" s="12">
        <f t="shared" si="5"/>
        <v>3134.564932521811</v>
      </c>
      <c r="R40" s="12">
        <f t="shared" si="6"/>
        <v>3249.9890746575234</v>
      </c>
      <c r="S40" s="12">
        <f t="shared" si="7"/>
        <v>3664.4809841596607</v>
      </c>
      <c r="T40" s="12">
        <f t="shared" si="8"/>
        <v>3814.872347133618</v>
      </c>
      <c r="U40" s="12"/>
      <c r="V40" s="12">
        <f t="shared" si="9"/>
        <v>290709.43290617177</v>
      </c>
      <c r="W40" s="12">
        <f t="shared" si="10"/>
        <v>315862.04642900784</v>
      </c>
      <c r="X40" s="12">
        <f t="shared" si="11"/>
        <v>336719.52088808804</v>
      </c>
      <c r="Y40" s="12">
        <f t="shared" si="12"/>
        <v>357552.91518426756</v>
      </c>
      <c r="Z40" s="12">
        <f t="shared" si="13"/>
        <v>370719.09275330737</v>
      </c>
      <c r="AA40" s="12">
        <f t="shared" si="14"/>
        <v>417999.27158295788</v>
      </c>
      <c r="AB40" s="12">
        <f t="shared" si="15"/>
        <v>435154.08298659744</v>
      </c>
    </row>
    <row r="41" spans="1:28" x14ac:dyDescent="0.25">
      <c r="A41" s="20" t="s">
        <v>12</v>
      </c>
      <c r="B41" s="5">
        <v>8.6921505040076421E-3</v>
      </c>
      <c r="C41" s="5">
        <v>8.6921505040076421E-3</v>
      </c>
      <c r="D41" s="5">
        <v>8.6921505040076421E-3</v>
      </c>
      <c r="E41" s="5">
        <v>8.6921505040076421E-3</v>
      </c>
      <c r="F41" s="5">
        <v>8.6921505040076421E-3</v>
      </c>
      <c r="G41" s="5">
        <v>8.6921505040076421E-3</v>
      </c>
      <c r="H41" s="5">
        <v>8.6921505040076421E-3</v>
      </c>
      <c r="I41" s="6"/>
      <c r="J41" s="6"/>
      <c r="K41" s="6"/>
      <c r="L41" s="6"/>
      <c r="N41" s="12">
        <f t="shared" si="2"/>
        <v>2331.5042218404737</v>
      </c>
      <c r="O41" s="12">
        <f t="shared" si="3"/>
        <v>2641.4487847977148</v>
      </c>
      <c r="P41" s="12">
        <f t="shared" si="4"/>
        <v>2853.7838189888926</v>
      </c>
      <c r="Q41" s="12">
        <f t="shared" si="5"/>
        <v>3037.0209860350801</v>
      </c>
      <c r="R41" s="12">
        <f t="shared" si="6"/>
        <v>3219.8900224926097</v>
      </c>
      <c r="S41" s="12">
        <f t="shared" si="7"/>
        <v>3338.2414768929707</v>
      </c>
      <c r="T41" s="12">
        <f t="shared" si="8"/>
        <v>3756.4744621438826</v>
      </c>
      <c r="U41" s="12"/>
      <c r="V41" s="12">
        <f t="shared" si="9"/>
        <v>265899.49577815953</v>
      </c>
      <c r="W41" s="12">
        <f t="shared" si="10"/>
        <v>301247.53514154319</v>
      </c>
      <c r="X41" s="12">
        <f t="shared" si="11"/>
        <v>325463.56614787079</v>
      </c>
      <c r="Y41" s="12">
        <f t="shared" si="12"/>
        <v>346361.09224668192</v>
      </c>
      <c r="Z41" s="12">
        <f t="shared" si="13"/>
        <v>367216.63440354355</v>
      </c>
      <c r="AA41" s="12">
        <f t="shared" si="14"/>
        <v>380714.18321982922</v>
      </c>
      <c r="AB41" s="12">
        <f t="shared" si="15"/>
        <v>428412.11953676416</v>
      </c>
    </row>
    <row r="42" spans="1:28" x14ac:dyDescent="0.25">
      <c r="A42" s="20" t="s">
        <v>13</v>
      </c>
      <c r="B42" s="5">
        <v>8.8236490058146624E-3</v>
      </c>
      <c r="C42" s="5">
        <v>8.8236490058146624E-3</v>
      </c>
      <c r="D42" s="5">
        <v>8.8236490058146624E-3</v>
      </c>
      <c r="E42" s="5">
        <v>8.8236490058146624E-3</v>
      </c>
      <c r="F42" s="5">
        <v>8.8236490058146624E-3</v>
      </c>
      <c r="G42" s="5">
        <v>8.8236490058146624E-3</v>
      </c>
      <c r="H42" s="5">
        <v>8.8236490058146624E-3</v>
      </c>
      <c r="I42" s="6"/>
      <c r="J42" s="6"/>
      <c r="K42" s="6"/>
      <c r="L42" s="6"/>
      <c r="N42" s="12">
        <f t="shared" si="2"/>
        <v>2242.1862725165697</v>
      </c>
      <c r="O42" s="12">
        <f t="shared" si="3"/>
        <v>2436.6765603420959</v>
      </c>
      <c r="P42" s="12">
        <f t="shared" si="4"/>
        <v>2748.7684687323931</v>
      </c>
      <c r="Q42" s="12">
        <f t="shared" si="5"/>
        <v>2966.2933152020742</v>
      </c>
      <c r="R42" s="12">
        <f t="shared" si="6"/>
        <v>3153.4370253610691</v>
      </c>
      <c r="S42" s="12">
        <f t="shared" si="7"/>
        <v>3340.7458085058261</v>
      </c>
      <c r="T42" s="12">
        <f t="shared" si="8"/>
        <v>3464.7946529556175</v>
      </c>
      <c r="U42" s="12"/>
      <c r="V42" s="12">
        <f t="shared" si="9"/>
        <v>251868.81372748344</v>
      </c>
      <c r="W42" s="12">
        <f t="shared" si="10"/>
        <v>273716.25730368175</v>
      </c>
      <c r="X42" s="12">
        <f t="shared" si="11"/>
        <v>308774.10227567196</v>
      </c>
      <c r="Y42" s="12">
        <f t="shared" si="12"/>
        <v>333209.05922288372</v>
      </c>
      <c r="Z42" s="12">
        <f t="shared" si="13"/>
        <v>354231.24852627388</v>
      </c>
      <c r="AA42" s="12">
        <f t="shared" si="14"/>
        <v>375271.98077482963</v>
      </c>
      <c r="AB42" s="12">
        <f t="shared" si="15"/>
        <v>389206.61041680246</v>
      </c>
    </row>
    <row r="43" spans="1:28" x14ac:dyDescent="0.25">
      <c r="A43" s="20" t="s">
        <v>14</v>
      </c>
      <c r="B43" s="5">
        <v>9.6686123686361338E-3</v>
      </c>
      <c r="C43" s="5">
        <v>9.6686123686361338E-3</v>
      </c>
      <c r="D43" s="5">
        <v>9.6686123686361338E-3</v>
      </c>
      <c r="E43" s="5">
        <v>9.6686123686361338E-3</v>
      </c>
      <c r="F43" s="5">
        <v>9.6686123686361338E-3</v>
      </c>
      <c r="G43" s="5">
        <v>9.6686123686361338E-3</v>
      </c>
      <c r="H43" s="5">
        <v>9.6686123686361338E-3</v>
      </c>
      <c r="I43" s="6"/>
      <c r="J43" s="6"/>
      <c r="K43" s="6"/>
      <c r="L43" s="6"/>
      <c r="N43" s="12">
        <f t="shared" si="2"/>
        <v>1919.2775668484844</v>
      </c>
      <c r="O43" s="12">
        <f t="shared" si="3"/>
        <v>2489.0914867853817</v>
      </c>
      <c r="P43" s="12">
        <f t="shared" si="4"/>
        <v>2706.4123921689502</v>
      </c>
      <c r="Q43" s="12">
        <f t="shared" si="5"/>
        <v>3054.2482439400956</v>
      </c>
      <c r="R43" s="12">
        <f t="shared" si="6"/>
        <v>3295.9859189177419</v>
      </c>
      <c r="S43" s="12">
        <f t="shared" si="7"/>
        <v>3504.842533062797</v>
      </c>
      <c r="T43" s="12">
        <f t="shared" si="8"/>
        <v>3713.6683696999944</v>
      </c>
      <c r="U43" s="12"/>
      <c r="V43" s="12">
        <f t="shared" si="9"/>
        <v>196586.7224331515</v>
      </c>
      <c r="W43" s="12">
        <f t="shared" si="10"/>
        <v>254951.31380443386</v>
      </c>
      <c r="X43" s="12">
        <f t="shared" si="11"/>
        <v>277210.94172042748</v>
      </c>
      <c r="Y43" s="12">
        <f t="shared" si="12"/>
        <v>312838.8838302886</v>
      </c>
      <c r="Z43" s="12">
        <f t="shared" si="13"/>
        <v>337599.45938919502</v>
      </c>
      <c r="AA43" s="12">
        <f t="shared" si="14"/>
        <v>358992.11146957183</v>
      </c>
      <c r="AB43" s="12">
        <f t="shared" si="15"/>
        <v>380381.6110880542</v>
      </c>
    </row>
    <row r="44" spans="1:28" x14ac:dyDescent="0.25">
      <c r="A44" s="20" t="s">
        <v>15</v>
      </c>
      <c r="B44" s="5">
        <v>1.3228880142242754E-2</v>
      </c>
      <c r="C44" s="5">
        <v>1.3228880142242754E-2</v>
      </c>
      <c r="D44" s="5">
        <v>1.3228880142242754E-2</v>
      </c>
      <c r="E44" s="5">
        <v>1.3228880142242754E-2</v>
      </c>
      <c r="F44" s="5">
        <v>1.3228880142242754E-2</v>
      </c>
      <c r="G44" s="5">
        <v>1.3228880142242754E-2</v>
      </c>
      <c r="H44" s="5">
        <v>1.3228880142242754E-2</v>
      </c>
      <c r="I44" s="6"/>
      <c r="J44" s="6"/>
      <c r="K44" s="6"/>
      <c r="L44" s="6"/>
      <c r="N44" s="12">
        <f t="shared" si="2"/>
        <v>1997.2698661155266</v>
      </c>
      <c r="O44" s="12">
        <f t="shared" si="3"/>
        <v>2595.2756521684341</v>
      </c>
      <c r="P44" s="12">
        <f t="shared" si="4"/>
        <v>3365.6771948988776</v>
      </c>
      <c r="Q44" s="12">
        <f t="shared" si="5"/>
        <v>3673.5484497722632</v>
      </c>
      <c r="R44" s="12">
        <f t="shared" si="6"/>
        <v>4154.0961048896752</v>
      </c>
      <c r="S44" s="12">
        <f t="shared" si="7"/>
        <v>4491.8442400336453</v>
      </c>
      <c r="T44" s="12">
        <f t="shared" si="8"/>
        <v>4784.2505768663259</v>
      </c>
      <c r="U44" s="12"/>
      <c r="V44" s="12">
        <f t="shared" si="9"/>
        <v>148980.73013388447</v>
      </c>
      <c r="W44" s="12">
        <f t="shared" si="10"/>
        <v>193587.29038992172</v>
      </c>
      <c r="X44" s="12">
        <f t="shared" si="11"/>
        <v>251053.22740697459</v>
      </c>
      <c r="Y44" s="12">
        <f t="shared" si="12"/>
        <v>274018.01805265655</v>
      </c>
      <c r="Z44" s="12">
        <f t="shared" si="13"/>
        <v>309863.1192771382</v>
      </c>
      <c r="AA44" s="12">
        <f t="shared" si="14"/>
        <v>335056.49180469231</v>
      </c>
      <c r="AB44" s="12">
        <f t="shared" si="15"/>
        <v>356867.72037033056</v>
      </c>
    </row>
    <row r="45" spans="1:28" x14ac:dyDescent="0.25">
      <c r="A45" s="20" t="s">
        <v>16</v>
      </c>
      <c r="B45" s="5">
        <v>2.1250811932253342E-2</v>
      </c>
      <c r="C45" s="5">
        <v>2.1250811932253342E-2</v>
      </c>
      <c r="D45" s="5">
        <v>2.1250811932253342E-2</v>
      </c>
      <c r="E45" s="5">
        <v>2.1250811932253342E-2</v>
      </c>
      <c r="F45" s="5">
        <v>2.1250811932253342E-2</v>
      </c>
      <c r="G45" s="5">
        <v>2.1250811932253342E-2</v>
      </c>
      <c r="H45" s="5">
        <v>2.1250811932253342E-2</v>
      </c>
      <c r="I45" s="6"/>
      <c r="J45" s="6"/>
      <c r="K45" s="6"/>
      <c r="L45" s="6"/>
      <c r="N45" s="12">
        <f t="shared" si="2"/>
        <v>2463.0753570078236</v>
      </c>
      <c r="O45" s="12">
        <f t="shared" si="3"/>
        <v>3047.3587045877425</v>
      </c>
      <c r="P45" s="12">
        <f t="shared" si="4"/>
        <v>3969.938135356992</v>
      </c>
      <c r="Q45" s="12">
        <f t="shared" si="5"/>
        <v>5176.3186051979474</v>
      </c>
      <c r="R45" s="12">
        <f t="shared" si="6"/>
        <v>5681.7252894244621</v>
      </c>
      <c r="S45" s="12">
        <f t="shared" si="7"/>
        <v>6456.9481896201805</v>
      </c>
      <c r="T45" s="12">
        <f t="shared" si="8"/>
        <v>7010.0583746043658</v>
      </c>
      <c r="U45" s="12"/>
      <c r="V45" s="12">
        <f t="shared" si="9"/>
        <v>113441.92464299218</v>
      </c>
      <c r="W45" s="12">
        <f t="shared" si="10"/>
        <v>140352.27770942735</v>
      </c>
      <c r="X45" s="12">
        <f t="shared" si="11"/>
        <v>182843.54212191416</v>
      </c>
      <c r="Y45" s="12">
        <f t="shared" si="12"/>
        <v>238405.83824131807</v>
      </c>
      <c r="Z45" s="12">
        <f t="shared" si="13"/>
        <v>261683.36680858821</v>
      </c>
      <c r="AA45" s="12">
        <f t="shared" si="14"/>
        <v>297387.82772786706</v>
      </c>
      <c r="AB45" s="12">
        <f t="shared" si="15"/>
        <v>322862.43764823582</v>
      </c>
    </row>
    <row r="46" spans="1:28" x14ac:dyDescent="0.25">
      <c r="A46" s="20" t="s">
        <v>17</v>
      </c>
      <c r="B46" s="5">
        <v>4.6225152152636374E-2</v>
      </c>
      <c r="C46" s="5">
        <v>4.6225152152636374E-2</v>
      </c>
      <c r="D46" s="5">
        <v>4.6225152152636374E-2</v>
      </c>
      <c r="E46" s="5">
        <v>4.6225152152636374E-2</v>
      </c>
      <c r="F46" s="5">
        <v>4.6225152152636374E-2</v>
      </c>
      <c r="G46" s="5">
        <v>4.6225152152636374E-2</v>
      </c>
      <c r="H46" s="5">
        <v>4.6225152152636374E-2</v>
      </c>
      <c r="I46" s="6"/>
      <c r="J46" s="6"/>
      <c r="K46" s="6"/>
      <c r="L46" s="6"/>
      <c r="N46" s="12">
        <f t="shared" si="2"/>
        <v>4550.4039779055247</v>
      </c>
      <c r="O46" s="12">
        <f t="shared" si="3"/>
        <v>4799.3742111553011</v>
      </c>
      <c r="P46" s="12">
        <f t="shared" si="4"/>
        <v>5986.5828542236031</v>
      </c>
      <c r="Q46" s="12">
        <f t="shared" si="5"/>
        <v>7871.0528281871811</v>
      </c>
      <c r="R46" s="12">
        <f t="shared" si="6"/>
        <v>10349.413872506315</v>
      </c>
      <c r="S46" s="12">
        <f t="shared" si="7"/>
        <v>11468.590689663166</v>
      </c>
      <c r="T46" s="12">
        <f t="shared" si="8"/>
        <v>13134.185328951251</v>
      </c>
      <c r="U46" s="12"/>
      <c r="V46" s="12">
        <f t="shared" si="9"/>
        <v>93889.596022094469</v>
      </c>
      <c r="W46" s="12">
        <f t="shared" si="10"/>
        <v>99026.659617952973</v>
      </c>
      <c r="X46" s="12">
        <f t="shared" si="11"/>
        <v>123522.6253460174</v>
      </c>
      <c r="Y46" s="12">
        <f t="shared" si="12"/>
        <v>162405.35431476409</v>
      </c>
      <c r="Z46" s="12">
        <f t="shared" si="13"/>
        <v>213541.98270596992</v>
      </c>
      <c r="AA46" s="12">
        <f t="shared" si="14"/>
        <v>236634.23116354892</v>
      </c>
      <c r="AB46" s="12">
        <f t="shared" si="15"/>
        <v>271000.85192483454</v>
      </c>
    </row>
    <row r="47" spans="1:28" x14ac:dyDescent="0.25">
      <c r="A47" s="20" t="s">
        <v>18</v>
      </c>
      <c r="B47" s="5">
        <v>0.10354544758404166</v>
      </c>
      <c r="C47" s="5">
        <v>0.10354544758404166</v>
      </c>
      <c r="D47" s="5">
        <v>0.10354544758404166</v>
      </c>
      <c r="E47" s="5">
        <v>0.10354544758404166</v>
      </c>
      <c r="F47" s="5">
        <v>0.10354544758404166</v>
      </c>
      <c r="G47" s="5">
        <v>0.10354544758404166</v>
      </c>
      <c r="H47" s="5">
        <v>0.10354544758404166</v>
      </c>
      <c r="I47" s="6"/>
      <c r="J47" s="6"/>
      <c r="K47" s="6"/>
      <c r="L47" s="6"/>
      <c r="N47" s="12">
        <f t="shared" si="2"/>
        <v>7361.045868749522</v>
      </c>
      <c r="O47" s="12">
        <f t="shared" si="3"/>
        <v>8290.1397916634014</v>
      </c>
      <c r="P47" s="12">
        <f t="shared" si="4"/>
        <v>8885.9272131057969</v>
      </c>
      <c r="Q47" s="12">
        <f t="shared" si="5"/>
        <v>11254.677145097001</v>
      </c>
      <c r="R47" s="12">
        <f t="shared" si="6"/>
        <v>14982.728095955834</v>
      </c>
      <c r="S47" s="12">
        <f t="shared" si="7"/>
        <v>19981.434827529327</v>
      </c>
      <c r="T47" s="12">
        <f t="shared" si="8"/>
        <v>22431.417826393626</v>
      </c>
      <c r="U47" s="12"/>
      <c r="V47" s="12">
        <f t="shared" si="9"/>
        <v>63728.954131250481</v>
      </c>
      <c r="W47" s="12">
        <f t="shared" si="10"/>
        <v>71772.673060971079</v>
      </c>
      <c r="X47" s="12">
        <f t="shared" si="11"/>
        <v>76930.759279978505</v>
      </c>
      <c r="Y47" s="12">
        <f t="shared" si="12"/>
        <v>97438.436919258675</v>
      </c>
      <c r="Z47" s="12">
        <f t="shared" si="13"/>
        <v>129714.39230419742</v>
      </c>
      <c r="AA47" s="12">
        <f t="shared" si="14"/>
        <v>172991.1708615</v>
      </c>
      <c r="AB47" s="12">
        <f t="shared" si="15"/>
        <v>194202.13149683841</v>
      </c>
    </row>
    <row r="48" spans="1:28" x14ac:dyDescent="0.25">
      <c r="A48" s="20" t="s">
        <v>0</v>
      </c>
      <c r="B48" s="5">
        <v>0.29272130898887055</v>
      </c>
      <c r="C48" s="5">
        <v>0.29272130898887055</v>
      </c>
      <c r="D48" s="5">
        <v>0.29272130898887055</v>
      </c>
      <c r="E48" s="5">
        <v>0.29272130898887055</v>
      </c>
      <c r="F48" s="5">
        <v>0.29272130898887055</v>
      </c>
      <c r="G48" s="5">
        <v>0.29272130898887055</v>
      </c>
      <c r="H48" s="5">
        <v>0.29272130898887055</v>
      </c>
      <c r="I48" s="6"/>
      <c r="J48" s="6"/>
      <c r="K48" s="6"/>
      <c r="L48" s="6"/>
      <c r="N48" s="12">
        <f t="shared" si="2"/>
        <v>16717.899398972375</v>
      </c>
      <c r="O48" s="12">
        <f t="shared" si="3"/>
        <v>21767.682751699846</v>
      </c>
      <c r="P48" s="12">
        <f t="shared" si="4"/>
        <v>26468.708027856785</v>
      </c>
      <c r="Q48" s="12">
        <f t="shared" si="5"/>
        <v>30576.105882191288</v>
      </c>
      <c r="R48" s="12">
        <f t="shared" si="6"/>
        <v>38141.345858377834</v>
      </c>
      <c r="S48" s="12">
        <f t="shared" si="7"/>
        <v>50682.136662327495</v>
      </c>
      <c r="T48" s="12">
        <f t="shared" si="8"/>
        <v>68901.952733440557</v>
      </c>
      <c r="U48" s="12"/>
      <c r="V48" s="12">
        <f t="shared" si="9"/>
        <v>40394.100601027625</v>
      </c>
      <c r="W48" s="12">
        <f t="shared" si="10"/>
        <v>52595.481402254751</v>
      </c>
      <c r="X48" s="12">
        <f t="shared" si="11"/>
        <v>63954.186428600908</v>
      </c>
      <c r="Y48" s="12">
        <f t="shared" si="12"/>
        <v>73878.557797089437</v>
      </c>
      <c r="Z48" s="12">
        <f t="shared" si="13"/>
        <v>92157.831847977621</v>
      </c>
      <c r="AA48" s="12">
        <f t="shared" si="14"/>
        <v>122459.12468757464</v>
      </c>
      <c r="AB48" s="12">
        <f t="shared" si="15"/>
        <v>166482.18438812532</v>
      </c>
    </row>
    <row r="49" spans="1:28" x14ac:dyDescent="0.25">
      <c r="A49" s="19" t="s">
        <v>97</v>
      </c>
      <c r="B49" s="9">
        <f>SUM(B31:B48)*5</f>
        <v>3.154774972056078</v>
      </c>
      <c r="C49" s="9">
        <f t="shared" ref="C49:H49" si="16">SUM(C31:C48)*5</f>
        <v>3.154774972056078</v>
      </c>
      <c r="D49" s="9">
        <f t="shared" si="16"/>
        <v>3.154774972056078</v>
      </c>
      <c r="E49" s="9">
        <f t="shared" si="16"/>
        <v>3.154774972056078</v>
      </c>
      <c r="F49" s="9">
        <f t="shared" si="16"/>
        <v>3.154774972056078</v>
      </c>
      <c r="G49" s="9">
        <f t="shared" si="16"/>
        <v>3.154774972056078</v>
      </c>
      <c r="H49" s="9">
        <f t="shared" si="16"/>
        <v>3.154774972056078</v>
      </c>
      <c r="I49" s="9"/>
      <c r="J49" s="9"/>
      <c r="K49" s="9"/>
      <c r="L49" s="9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</row>
    <row r="52" spans="1:28" ht="21" customHeight="1" x14ac:dyDescent="0.25">
      <c r="A52" s="33" t="s">
        <v>26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7" t="s">
        <v>79</v>
      </c>
      <c r="O52" s="17"/>
      <c r="P52" s="17"/>
      <c r="Q52" s="17"/>
      <c r="R52" s="17"/>
      <c r="S52" s="17"/>
      <c r="T52" s="17"/>
      <c r="U52" s="17"/>
      <c r="V52" s="17" t="s">
        <v>79</v>
      </c>
      <c r="W52" s="18"/>
      <c r="X52" s="18"/>
    </row>
    <row r="53" spans="1:28" ht="15.75" x14ac:dyDescent="0.25">
      <c r="A53" s="18" t="s">
        <v>86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 t="s">
        <v>36</v>
      </c>
      <c r="O53" s="18"/>
      <c r="P53" s="18"/>
      <c r="Q53" s="18"/>
      <c r="R53" s="18"/>
      <c r="S53" s="18"/>
      <c r="T53" s="18"/>
      <c r="U53" s="18"/>
      <c r="V53" s="18" t="s">
        <v>37</v>
      </c>
      <c r="W53" s="18"/>
      <c r="X53" s="18"/>
    </row>
    <row r="54" spans="1:28" x14ac:dyDescent="0.25">
      <c r="A54" s="19" t="s">
        <v>21</v>
      </c>
      <c r="B54" s="1">
        <v>2006</v>
      </c>
      <c r="C54" s="1">
        <v>2011</v>
      </c>
      <c r="D54" s="1">
        <v>2016</v>
      </c>
      <c r="E54" s="1">
        <v>2021</v>
      </c>
      <c r="F54" s="1">
        <v>2026</v>
      </c>
      <c r="G54" s="1">
        <v>2031</v>
      </c>
      <c r="H54" s="1">
        <v>2036</v>
      </c>
      <c r="I54" s="1"/>
      <c r="J54" s="1"/>
      <c r="K54" s="1"/>
      <c r="L54" s="1"/>
      <c r="M54" s="16"/>
      <c r="N54" s="1">
        <f>B54</f>
        <v>2006</v>
      </c>
      <c r="O54" s="1">
        <f>N54+5</f>
        <v>2011</v>
      </c>
      <c r="P54" s="1">
        <f t="shared" ref="P54" si="17">O54+5</f>
        <v>2016</v>
      </c>
      <c r="Q54" s="1">
        <f t="shared" ref="Q54" si="18">P54+5</f>
        <v>2021</v>
      </c>
      <c r="R54" s="1">
        <f t="shared" ref="R54" si="19">Q54+5</f>
        <v>2026</v>
      </c>
      <c r="S54" s="1">
        <f t="shared" ref="S54" si="20">R54+5</f>
        <v>2031</v>
      </c>
      <c r="T54" s="1">
        <f t="shared" ref="T54" si="21">S54+5</f>
        <v>2036</v>
      </c>
      <c r="U54" s="16"/>
      <c r="V54" s="1">
        <f>B54</f>
        <v>2006</v>
      </c>
      <c r="W54" s="1">
        <f>V54+5</f>
        <v>2011</v>
      </c>
      <c r="X54" s="1">
        <f t="shared" ref="X54" si="22">W54+5</f>
        <v>2016</v>
      </c>
      <c r="Y54" s="1">
        <f t="shared" ref="Y54" si="23">X54+5</f>
        <v>2021</v>
      </c>
      <c r="Z54" s="1">
        <f t="shared" ref="Z54" si="24">Y54+5</f>
        <v>2026</v>
      </c>
      <c r="AA54" s="1">
        <f t="shared" ref="AA54" si="25">Z54+5</f>
        <v>2031</v>
      </c>
      <c r="AB54" s="1">
        <f t="shared" ref="AB54" si="26">AA54+5</f>
        <v>2036</v>
      </c>
    </row>
    <row r="55" spans="1:28" x14ac:dyDescent="0.25">
      <c r="A55" s="20" t="s">
        <v>5</v>
      </c>
      <c r="B55" s="5">
        <v>2.9826629074508268E-2</v>
      </c>
      <c r="C55" s="46">
        <f>B55*(C$70/B$70)</f>
        <v>2.6843966167057441E-2</v>
      </c>
      <c r="D55" s="46">
        <f t="shared" ref="D55:H55" si="27">C55*(D$70/C$70)</f>
        <v>2.6843966167057441E-2</v>
      </c>
      <c r="E55" s="46">
        <f t="shared" si="27"/>
        <v>2.6843966167057441E-2</v>
      </c>
      <c r="F55" s="46">
        <f t="shared" si="27"/>
        <v>2.6843966167057441E-2</v>
      </c>
      <c r="G55" s="46">
        <f t="shared" si="27"/>
        <v>2.6843966167057441E-2</v>
      </c>
      <c r="H55" s="46">
        <f t="shared" si="27"/>
        <v>2.6843966167057441E-2</v>
      </c>
      <c r="I55" s="6"/>
      <c r="J55" s="6"/>
      <c r="K55" s="6"/>
      <c r="L55" s="6"/>
      <c r="N55" s="12">
        <f t="shared" ref="N55:N69" si="28">V34*B55</f>
        <v>8189.9362266206645</v>
      </c>
      <c r="O55" s="12">
        <f t="shared" ref="O55:O69" si="29">W34*C55</f>
        <v>8106.3276642463925</v>
      </c>
      <c r="P55" s="12">
        <f t="shared" ref="P55:P69" si="30">X34*D55</f>
        <v>8262.7773109072368</v>
      </c>
      <c r="Q55" s="12">
        <f t="shared" ref="Q55:Q69" si="31">Y34*E55</f>
        <v>8616.8725562828313</v>
      </c>
      <c r="R55" s="12">
        <f t="shared" ref="R55:R69" si="32">Z34*F55</f>
        <v>9836.6077657676324</v>
      </c>
      <c r="S55" s="12">
        <f t="shared" ref="S55:S69" si="33">AA34*G55</f>
        <v>10044.240528040769</v>
      </c>
      <c r="T55" s="12">
        <f t="shared" ref="T55:T69" si="34">AB34*H55</f>
        <v>10610.360829684008</v>
      </c>
      <c r="V55" s="12">
        <f>V34-N55</f>
        <v>266394.77149082982</v>
      </c>
      <c r="W55" s="12">
        <f t="shared" ref="W55:AB69" si="35">W34-O55</f>
        <v>293873.17915670807</v>
      </c>
      <c r="X55" s="12">
        <f t="shared" si="35"/>
        <v>299544.84170804411</v>
      </c>
      <c r="Y55" s="12">
        <f t="shared" si="35"/>
        <v>312381.61562007846</v>
      </c>
      <c r="Z55" s="12">
        <f t="shared" si="35"/>
        <v>356599.845944228</v>
      </c>
      <c r="AA55" s="12">
        <f t="shared" si="35"/>
        <v>364127.01514754293</v>
      </c>
      <c r="AB55" s="12">
        <f t="shared" si="35"/>
        <v>384650.18910741515</v>
      </c>
    </row>
    <row r="56" spans="1:28" x14ac:dyDescent="0.25">
      <c r="A56" s="20" t="s">
        <v>6</v>
      </c>
      <c r="B56" s="5">
        <v>0.2709846431011449</v>
      </c>
      <c r="C56" s="46">
        <f t="shared" ref="C56:H69" si="36">B56*(C$70/B$70)</f>
        <v>0.24388617879103042</v>
      </c>
      <c r="D56" s="46">
        <f t="shared" si="36"/>
        <v>0.24388617879103042</v>
      </c>
      <c r="E56" s="46">
        <f t="shared" si="36"/>
        <v>0.24388617879103042</v>
      </c>
      <c r="F56" s="46">
        <f t="shared" si="36"/>
        <v>0.24388617879103042</v>
      </c>
      <c r="G56" s="46">
        <f t="shared" si="36"/>
        <v>0.24388617879103042</v>
      </c>
      <c r="H56" s="46">
        <f t="shared" si="36"/>
        <v>0.24388617879103042</v>
      </c>
      <c r="I56" s="6"/>
      <c r="J56" s="6"/>
      <c r="K56" s="6"/>
      <c r="L56" s="6"/>
      <c r="N56" s="12">
        <f t="shared" si="28"/>
        <v>77732.085282248663</v>
      </c>
      <c r="O56" s="12">
        <f>W35*C56</f>
        <v>75024.645409518329</v>
      </c>
      <c r="P56" s="12">
        <f t="shared" si="30"/>
        <v>80459.962278593506</v>
      </c>
      <c r="Q56" s="12">
        <f t="shared" si="31"/>
        <v>81874.064165945441</v>
      </c>
      <c r="R56" s="12">
        <f t="shared" si="32"/>
        <v>85088.415234704167</v>
      </c>
      <c r="S56" s="12">
        <f t="shared" si="33"/>
        <v>96140.967600436386</v>
      </c>
      <c r="T56" s="12">
        <f t="shared" si="34"/>
        <v>98155.651434439467</v>
      </c>
      <c r="V56" s="12">
        <f t="shared" ref="V56:V69" si="37">V35-N56</f>
        <v>209118.4328603429</v>
      </c>
      <c r="W56" s="12">
        <f t="shared" si="35"/>
        <v>232596.90896237525</v>
      </c>
      <c r="X56" s="12">
        <f t="shared" si="35"/>
        <v>249447.8770153019</v>
      </c>
      <c r="Y56" s="12">
        <f t="shared" si="35"/>
        <v>253831.97941472742</v>
      </c>
      <c r="Z56" s="12">
        <f t="shared" si="35"/>
        <v>263797.346379572</v>
      </c>
      <c r="AA56" s="12">
        <f t="shared" si="35"/>
        <v>298063.27995888551</v>
      </c>
      <c r="AB56" s="12">
        <f t="shared" si="35"/>
        <v>304309.35056365415</v>
      </c>
    </row>
    <row r="57" spans="1:28" x14ac:dyDescent="0.25">
      <c r="A57" s="20" t="s">
        <v>7</v>
      </c>
      <c r="B57" s="5">
        <v>0.55727079517651978</v>
      </c>
      <c r="C57" s="46">
        <f t="shared" si="36"/>
        <v>0.50154371565886779</v>
      </c>
      <c r="D57" s="46">
        <f t="shared" si="36"/>
        <v>0.50154371565886779</v>
      </c>
      <c r="E57" s="46">
        <f t="shared" si="36"/>
        <v>0.50154371565886779</v>
      </c>
      <c r="F57" s="46">
        <f t="shared" si="36"/>
        <v>0.50154371565886779</v>
      </c>
      <c r="G57" s="46">
        <f t="shared" si="36"/>
        <v>0.50154371565886779</v>
      </c>
      <c r="H57" s="46">
        <f t="shared" si="36"/>
        <v>0.50154371565886779</v>
      </c>
      <c r="I57" s="6"/>
      <c r="J57" s="6"/>
      <c r="K57" s="6"/>
      <c r="L57" s="6"/>
      <c r="N57" s="12">
        <f t="shared" si="28"/>
        <v>150446.74130904727</v>
      </c>
      <c r="O57" s="12">
        <f t="shared" si="29"/>
        <v>161548.66913847203</v>
      </c>
      <c r="P57" s="12">
        <f t="shared" si="30"/>
        <v>169417.42406595589</v>
      </c>
      <c r="Q57" s="12">
        <f t="shared" si="31"/>
        <v>180199.57491155853</v>
      </c>
      <c r="R57" s="12">
        <f t="shared" si="32"/>
        <v>183081.53653038596</v>
      </c>
      <c r="S57" s="12">
        <f t="shared" si="33"/>
        <v>189646.62186625676</v>
      </c>
      <c r="T57" s="12">
        <f t="shared" si="34"/>
        <v>212080.11933634788</v>
      </c>
      <c r="V57" s="12">
        <f t="shared" si="37"/>
        <v>119523.87730446202</v>
      </c>
      <c r="W57" s="12">
        <f t="shared" si="35"/>
        <v>160554.19865690815</v>
      </c>
      <c r="X57" s="12">
        <f t="shared" si="35"/>
        <v>168374.51465546872</v>
      </c>
      <c r="Y57" s="12">
        <f t="shared" si="35"/>
        <v>179090.29212392814</v>
      </c>
      <c r="Z57" s="12">
        <f t="shared" si="35"/>
        <v>181954.51279958215</v>
      </c>
      <c r="AA57" s="12">
        <f t="shared" si="35"/>
        <v>188479.1844099157</v>
      </c>
      <c r="AB57" s="12">
        <f t="shared" si="35"/>
        <v>210774.58448093061</v>
      </c>
    </row>
    <row r="58" spans="1:28" x14ac:dyDescent="0.25">
      <c r="A58" s="20" t="s">
        <v>8</v>
      </c>
      <c r="B58" s="5">
        <v>0.70351826079194346</v>
      </c>
      <c r="C58" s="46">
        <f t="shared" si="36"/>
        <v>0.63316643471274914</v>
      </c>
      <c r="D58" s="46">
        <f t="shared" si="36"/>
        <v>0.63316643471274914</v>
      </c>
      <c r="E58" s="46">
        <f t="shared" si="36"/>
        <v>0.63316643471274914</v>
      </c>
      <c r="F58" s="46">
        <f t="shared" si="36"/>
        <v>0.63316643471274914</v>
      </c>
      <c r="G58" s="46">
        <f t="shared" si="36"/>
        <v>0.63316643471274914</v>
      </c>
      <c r="H58" s="46">
        <f t="shared" si="36"/>
        <v>0.63316643471274914</v>
      </c>
      <c r="I58" s="6"/>
      <c r="J58" s="6"/>
      <c r="K58" s="6"/>
      <c r="L58" s="6"/>
      <c r="N58" s="12">
        <f>V37*B58</f>
        <v>204295.58287290606</v>
      </c>
      <c r="O58" s="12">
        <f t="shared" si="29"/>
        <v>194436.54774794233</v>
      </c>
      <c r="P58" s="12">
        <f t="shared" si="30"/>
        <v>223703.54284101914</v>
      </c>
      <c r="Q58" s="12">
        <f t="shared" si="31"/>
        <v>233844.77086500838</v>
      </c>
      <c r="R58" s="12">
        <f t="shared" si="32"/>
        <v>247088.37511865204</v>
      </c>
      <c r="S58" s="12">
        <f t="shared" si="33"/>
        <v>250763.58065602256</v>
      </c>
      <c r="T58" s="12">
        <f t="shared" si="34"/>
        <v>259067.042411264</v>
      </c>
      <c r="V58" s="12">
        <f t="shared" si="37"/>
        <v>86095.717905744037</v>
      </c>
      <c r="W58" s="12">
        <f t="shared" si="35"/>
        <v>112649.45221690583</v>
      </c>
      <c r="X58" s="12">
        <f t="shared" si="35"/>
        <v>129605.6829433633</v>
      </c>
      <c r="Y58" s="12">
        <f t="shared" si="35"/>
        <v>135481.14100379994</v>
      </c>
      <c r="Z58" s="12">
        <f t="shared" si="35"/>
        <v>143154.0028285452</v>
      </c>
      <c r="AA58" s="12">
        <f t="shared" si="35"/>
        <v>145283.28302491052</v>
      </c>
      <c r="AB58" s="12">
        <f t="shared" si="35"/>
        <v>150094.00626118478</v>
      </c>
    </row>
    <row r="59" spans="1:28" x14ac:dyDescent="0.25">
      <c r="A59" s="20" t="s">
        <v>9</v>
      </c>
      <c r="B59" s="5">
        <v>0.74345897834007169</v>
      </c>
      <c r="C59" s="46">
        <f t="shared" si="36"/>
        <v>0.66911308050606455</v>
      </c>
      <c r="D59" s="46">
        <f t="shared" si="36"/>
        <v>0.66911308050606455</v>
      </c>
      <c r="E59" s="46">
        <f t="shared" si="36"/>
        <v>0.66911308050606455</v>
      </c>
      <c r="F59" s="46">
        <f t="shared" si="36"/>
        <v>0.66911308050606455</v>
      </c>
      <c r="G59" s="46">
        <f t="shared" si="36"/>
        <v>0.66911308050606455</v>
      </c>
      <c r="H59" s="46">
        <f t="shared" si="36"/>
        <v>0.66911308050606455</v>
      </c>
      <c r="I59" s="6"/>
      <c r="J59" s="6"/>
      <c r="K59" s="6"/>
      <c r="L59" s="6"/>
      <c r="N59" s="12">
        <f t="shared" si="28"/>
        <v>220991.19569252772</v>
      </c>
      <c r="O59" s="12">
        <f t="shared" si="29"/>
        <v>215120.92061328195</v>
      </c>
      <c r="P59" s="12">
        <f t="shared" si="30"/>
        <v>223584.70415493791</v>
      </c>
      <c r="Q59" s="12">
        <f t="shared" si="31"/>
        <v>254691.1885432963</v>
      </c>
      <c r="R59" s="12">
        <f t="shared" si="32"/>
        <v>265641.65019713732</v>
      </c>
      <c r="S59" s="12">
        <f t="shared" si="33"/>
        <v>279457.99584019504</v>
      </c>
      <c r="T59" s="12">
        <f t="shared" si="34"/>
        <v>283416.96610624588</v>
      </c>
      <c r="V59" s="12">
        <f t="shared" si="37"/>
        <v>76256.13352251114</v>
      </c>
      <c r="W59" s="12">
        <f t="shared" si="35"/>
        <v>106380.67139054107</v>
      </c>
      <c r="X59" s="12">
        <f t="shared" si="35"/>
        <v>110566.14518406472</v>
      </c>
      <c r="Y59" s="12">
        <f t="shared" si="35"/>
        <v>125948.78990499215</v>
      </c>
      <c r="Z59" s="12">
        <f t="shared" si="35"/>
        <v>131363.96505137469</v>
      </c>
      <c r="AA59" s="12">
        <f t="shared" si="35"/>
        <v>138196.36480813508</v>
      </c>
      <c r="AB59" s="12">
        <f t="shared" si="35"/>
        <v>140154.13773750432</v>
      </c>
    </row>
    <row r="60" spans="1:28" x14ac:dyDescent="0.25">
      <c r="A60" s="20" t="s">
        <v>10</v>
      </c>
      <c r="B60" s="5">
        <v>0.74542388015278538</v>
      </c>
      <c r="C60" s="46">
        <f t="shared" si="36"/>
        <v>0.67088149213750681</v>
      </c>
      <c r="D60" s="46">
        <f t="shared" si="36"/>
        <v>0.67088149213750681</v>
      </c>
      <c r="E60" s="46">
        <f t="shared" si="36"/>
        <v>0.67088149213750681</v>
      </c>
      <c r="F60" s="46">
        <f t="shared" si="36"/>
        <v>0.67088149213750681</v>
      </c>
      <c r="G60" s="46">
        <f t="shared" si="36"/>
        <v>0.67088149213750681</v>
      </c>
      <c r="H60" s="46">
        <f t="shared" si="36"/>
        <v>0.67088149213750681</v>
      </c>
      <c r="I60" s="6"/>
      <c r="J60" s="6"/>
      <c r="K60" s="6"/>
      <c r="L60" s="6"/>
      <c r="N60" s="12">
        <f t="shared" si="28"/>
        <v>223370.46488332257</v>
      </c>
      <c r="O60" s="12">
        <f t="shared" si="29"/>
        <v>216359.32542039501</v>
      </c>
      <c r="P60" s="12">
        <f t="shared" si="30"/>
        <v>230379.56922877676</v>
      </c>
      <c r="Q60" s="12">
        <f t="shared" si="31"/>
        <v>239045.31468251313</v>
      </c>
      <c r="R60" s="12">
        <f t="shared" si="32"/>
        <v>270521.56625734892</v>
      </c>
      <c r="S60" s="12">
        <f t="shared" si="33"/>
        <v>281778.85050879058</v>
      </c>
      <c r="T60" s="12">
        <f t="shared" si="34"/>
        <v>295623.73336105346</v>
      </c>
      <c r="V60" s="12">
        <f t="shared" si="37"/>
        <v>76285.168415599357</v>
      </c>
      <c r="W60" s="12">
        <f t="shared" si="35"/>
        <v>106140.74047209061</v>
      </c>
      <c r="X60" s="12">
        <f t="shared" si="35"/>
        <v>113018.73871196035</v>
      </c>
      <c r="Y60" s="12">
        <f t="shared" si="35"/>
        <v>117269.94737798406</v>
      </c>
      <c r="Z60" s="12">
        <f t="shared" si="35"/>
        <v>132711.44796016306</v>
      </c>
      <c r="AA60" s="12">
        <f t="shared" si="35"/>
        <v>138234.00393888581</v>
      </c>
      <c r="AB60" s="12">
        <f t="shared" si="35"/>
        <v>145025.97426340595</v>
      </c>
    </row>
    <row r="61" spans="1:28" x14ac:dyDescent="0.25">
      <c r="A61" s="20" t="s">
        <v>11</v>
      </c>
      <c r="B61" s="5">
        <v>0.74366935168530535</v>
      </c>
      <c r="C61" s="46">
        <f t="shared" si="36"/>
        <v>0.6693024165167748</v>
      </c>
      <c r="D61" s="46">
        <f t="shared" si="36"/>
        <v>0.6693024165167748</v>
      </c>
      <c r="E61" s="46">
        <f t="shared" si="36"/>
        <v>0.6693024165167748</v>
      </c>
      <c r="F61" s="46">
        <f t="shared" si="36"/>
        <v>0.6693024165167748</v>
      </c>
      <c r="G61" s="46">
        <f t="shared" si="36"/>
        <v>0.6693024165167748</v>
      </c>
      <c r="H61" s="46">
        <f t="shared" si="36"/>
        <v>0.6693024165167748</v>
      </c>
      <c r="I61" s="6"/>
      <c r="J61" s="6"/>
      <c r="K61" s="6"/>
      <c r="L61" s="6"/>
      <c r="N61" s="12">
        <f t="shared" si="28"/>
        <v>216191.69549813552</v>
      </c>
      <c r="O61" s="12">
        <f t="shared" si="29"/>
        <v>211407.23096086868</v>
      </c>
      <c r="P61" s="12">
        <f t="shared" si="30"/>
        <v>225367.18901876797</v>
      </c>
      <c r="Q61" s="12">
        <f t="shared" si="31"/>
        <v>239311.03016544771</v>
      </c>
      <c r="R61" s="12">
        <f t="shared" si="32"/>
        <v>248123.18462869499</v>
      </c>
      <c r="S61" s="12">
        <f t="shared" si="33"/>
        <v>279767.92257272534</v>
      </c>
      <c r="T61" s="12">
        <f t="shared" si="34"/>
        <v>291249.6793000708</v>
      </c>
      <c r="V61" s="12">
        <f t="shared" si="37"/>
        <v>74517.73740803625</v>
      </c>
      <c r="W61" s="12">
        <f t="shared" si="35"/>
        <v>104454.81546813916</v>
      </c>
      <c r="X61" s="12">
        <f t="shared" si="35"/>
        <v>111352.33186932007</v>
      </c>
      <c r="Y61" s="12">
        <f t="shared" si="35"/>
        <v>118241.88501881986</v>
      </c>
      <c r="Z61" s="12">
        <f t="shared" si="35"/>
        <v>122595.90812461238</v>
      </c>
      <c r="AA61" s="12">
        <f t="shared" si="35"/>
        <v>138231.34901023254</v>
      </c>
      <c r="AB61" s="12">
        <f t="shared" si="35"/>
        <v>143904.40368652664</v>
      </c>
    </row>
    <row r="62" spans="1:28" x14ac:dyDescent="0.25">
      <c r="A62" s="20" t="s">
        <v>12</v>
      </c>
      <c r="B62" s="5">
        <v>0.74533707865168541</v>
      </c>
      <c r="C62" s="46">
        <f t="shared" si="36"/>
        <v>0.67080337078651686</v>
      </c>
      <c r="D62" s="46">
        <f t="shared" si="36"/>
        <v>0.67080337078651686</v>
      </c>
      <c r="E62" s="46">
        <f t="shared" si="36"/>
        <v>0.67080337078651686</v>
      </c>
      <c r="F62" s="46">
        <f t="shared" si="36"/>
        <v>0.67080337078651686</v>
      </c>
      <c r="G62" s="46">
        <f t="shared" si="36"/>
        <v>0.67080337078651686</v>
      </c>
      <c r="H62" s="46">
        <f t="shared" si="36"/>
        <v>0.67080337078651686</v>
      </c>
      <c r="I62" s="6"/>
      <c r="J62" s="6"/>
      <c r="K62" s="6"/>
      <c r="L62" s="6"/>
      <c r="N62" s="12">
        <f t="shared" si="28"/>
        <v>198184.7533982496</v>
      </c>
      <c r="O62" s="12">
        <f t="shared" si="29"/>
        <v>202077.86201407688</v>
      </c>
      <c r="P62" s="12">
        <f t="shared" si="30"/>
        <v>218322.05724019223</v>
      </c>
      <c r="Q62" s="12">
        <f t="shared" si="31"/>
        <v>232340.18818837396</v>
      </c>
      <c r="R62" s="12">
        <f t="shared" si="32"/>
        <v>246330.15616677701</v>
      </c>
      <c r="S62" s="12">
        <f t="shared" si="33"/>
        <v>255384.35741009703</v>
      </c>
      <c r="T62" s="12">
        <f t="shared" si="34"/>
        <v>287380.29387105757</v>
      </c>
      <c r="V62" s="12">
        <f t="shared" si="37"/>
        <v>67714.742379909934</v>
      </c>
      <c r="W62" s="12">
        <f t="shared" si="35"/>
        <v>99169.673127466318</v>
      </c>
      <c r="X62" s="12">
        <f t="shared" si="35"/>
        <v>107141.50890767857</v>
      </c>
      <c r="Y62" s="12">
        <f t="shared" si="35"/>
        <v>114020.90405830796</v>
      </c>
      <c r="Z62" s="12">
        <f t="shared" si="35"/>
        <v>120886.47823676653</v>
      </c>
      <c r="AA62" s="12">
        <f t="shared" si="35"/>
        <v>125329.8258097322</v>
      </c>
      <c r="AB62" s="12">
        <f t="shared" si="35"/>
        <v>141031.82566570659</v>
      </c>
    </row>
    <row r="63" spans="1:28" x14ac:dyDescent="0.25">
      <c r="A63" s="20" t="s">
        <v>13</v>
      </c>
      <c r="B63" s="5">
        <v>0.74708274076505121</v>
      </c>
      <c r="C63" s="46">
        <f t="shared" si="36"/>
        <v>0.67237446668854606</v>
      </c>
      <c r="D63" s="46">
        <f t="shared" si="36"/>
        <v>0.67237446668854606</v>
      </c>
      <c r="E63" s="46">
        <f t="shared" si="36"/>
        <v>0.67237446668854606</v>
      </c>
      <c r="F63" s="46">
        <f t="shared" si="36"/>
        <v>0.67237446668854606</v>
      </c>
      <c r="G63" s="46">
        <f t="shared" si="36"/>
        <v>0.67237446668854606</v>
      </c>
      <c r="H63" s="46">
        <f t="shared" si="36"/>
        <v>0.67237446668854606</v>
      </c>
      <c r="I63" s="6"/>
      <c r="J63" s="6"/>
      <c r="K63" s="6"/>
      <c r="L63" s="6"/>
      <c r="N63" s="12">
        <f t="shared" si="28"/>
        <v>188166.84367277048</v>
      </c>
      <c r="O63" s="12">
        <f t="shared" si="29"/>
        <v>184039.82252854787</v>
      </c>
      <c r="P63" s="12">
        <f t="shared" si="30"/>
        <v>207611.82234483951</v>
      </c>
      <c r="Q63" s="12">
        <f t="shared" si="31"/>
        <v>224041.2634907786</v>
      </c>
      <c r="R63" s="12">
        <f t="shared" si="32"/>
        <v>238176.0468122712</v>
      </c>
      <c r="S63" s="12">
        <f t="shared" si="33"/>
        <v>252323.29793663038</v>
      </c>
      <c r="T63" s="12">
        <f t="shared" si="34"/>
        <v>261692.58711065428</v>
      </c>
      <c r="V63" s="12">
        <f t="shared" si="37"/>
        <v>63701.970054712961</v>
      </c>
      <c r="W63" s="12">
        <f t="shared" si="35"/>
        <v>89676.434775133879</v>
      </c>
      <c r="X63" s="12">
        <f t="shared" si="35"/>
        <v>101162.27993083245</v>
      </c>
      <c r="Y63" s="12">
        <f t="shared" si="35"/>
        <v>109167.79573210512</v>
      </c>
      <c r="Z63" s="12">
        <f t="shared" si="35"/>
        <v>116055.20171400267</v>
      </c>
      <c r="AA63" s="12">
        <f t="shared" si="35"/>
        <v>122948.68283819925</v>
      </c>
      <c r="AB63" s="12">
        <f t="shared" si="35"/>
        <v>127514.02330614818</v>
      </c>
    </row>
    <row r="64" spans="1:28" x14ac:dyDescent="0.25">
      <c r="A64" s="20" t="s">
        <v>14</v>
      </c>
      <c r="B64" s="5">
        <v>0.73862884769591863</v>
      </c>
      <c r="C64" s="46">
        <f t="shared" si="36"/>
        <v>0.66476596292632684</v>
      </c>
      <c r="D64" s="46">
        <f t="shared" si="36"/>
        <v>0.66476596292632684</v>
      </c>
      <c r="E64" s="46">
        <f t="shared" si="36"/>
        <v>0.66476596292632684</v>
      </c>
      <c r="F64" s="46">
        <f t="shared" si="36"/>
        <v>0.66476596292632684</v>
      </c>
      <c r="G64" s="46">
        <f t="shared" si="36"/>
        <v>0.66476596292632684</v>
      </c>
      <c r="H64" s="46">
        <f t="shared" si="36"/>
        <v>0.66476596292632684</v>
      </c>
      <c r="I64" s="6"/>
      <c r="J64" s="6"/>
      <c r="K64" s="6"/>
      <c r="L64" s="6"/>
      <c r="N64" s="12">
        <f t="shared" si="28"/>
        <v>145204.6242631161</v>
      </c>
      <c r="O64" s="12">
        <f t="shared" si="29"/>
        <v>169482.95562053661</v>
      </c>
      <c r="P64" s="12">
        <f t="shared" si="30"/>
        <v>184280.39860649384</v>
      </c>
      <c r="Q64" s="12">
        <f t="shared" si="31"/>
        <v>207964.6418502391</v>
      </c>
      <c r="R64" s="12">
        <f t="shared" si="32"/>
        <v>224424.62970426559</v>
      </c>
      <c r="S64" s="12">
        <f t="shared" si="33"/>
        <v>238645.73666402517</v>
      </c>
      <c r="T64" s="12">
        <f t="shared" si="34"/>
        <v>252864.7479744179</v>
      </c>
      <c r="V64" s="12">
        <f t="shared" si="37"/>
        <v>51382.098170035402</v>
      </c>
      <c r="W64" s="12">
        <f t="shared" si="35"/>
        <v>85468.358183897246</v>
      </c>
      <c r="X64" s="12">
        <f t="shared" si="35"/>
        <v>92930.543113933643</v>
      </c>
      <c r="Y64" s="12">
        <f t="shared" si="35"/>
        <v>104874.2419800495</v>
      </c>
      <c r="Z64" s="12">
        <f t="shared" si="35"/>
        <v>113174.82968492943</v>
      </c>
      <c r="AA64" s="12">
        <f t="shared" si="35"/>
        <v>120346.37480554666</v>
      </c>
      <c r="AB64" s="12">
        <f t="shared" si="35"/>
        <v>127516.8631136363</v>
      </c>
    </row>
    <row r="65" spans="1:36" x14ac:dyDescent="0.25">
      <c r="A65" s="20" t="s">
        <v>15</v>
      </c>
      <c r="B65" s="5">
        <v>0.71200092403649939</v>
      </c>
      <c r="C65" s="46">
        <f t="shared" si="36"/>
        <v>0.64080083163284951</v>
      </c>
      <c r="D65" s="46">
        <f t="shared" si="36"/>
        <v>0.64080083163284951</v>
      </c>
      <c r="E65" s="46">
        <f t="shared" si="36"/>
        <v>0.64080083163284951</v>
      </c>
      <c r="F65" s="46">
        <f t="shared" si="36"/>
        <v>0.64080083163284951</v>
      </c>
      <c r="G65" s="46">
        <f t="shared" si="36"/>
        <v>0.64080083163284951</v>
      </c>
      <c r="H65" s="46">
        <f t="shared" si="36"/>
        <v>0.64080083163284951</v>
      </c>
      <c r="I65" s="6"/>
      <c r="J65" s="6"/>
      <c r="K65" s="6"/>
      <c r="L65" s="6"/>
      <c r="N65" s="12">
        <f t="shared" si="28"/>
        <v>106074.41751895809</v>
      </c>
      <c r="O65" s="12">
        <f t="shared" si="29"/>
        <v>124050.89667541177</v>
      </c>
      <c r="P65" s="12">
        <f t="shared" si="30"/>
        <v>160875.11690650022</v>
      </c>
      <c r="Q65" s="12">
        <f t="shared" si="31"/>
        <v>175590.97385052749</v>
      </c>
      <c r="R65" s="12">
        <f t="shared" si="32"/>
        <v>198560.544525139</v>
      </c>
      <c r="S65" s="12">
        <f t="shared" si="33"/>
        <v>214704.47859243187</v>
      </c>
      <c r="T65" s="12">
        <f t="shared" si="34"/>
        <v>228681.13199622702</v>
      </c>
      <c r="V65" s="12">
        <f t="shared" si="37"/>
        <v>42906.312614926384</v>
      </c>
      <c r="W65" s="12">
        <f t="shared" si="35"/>
        <v>69536.393714509948</v>
      </c>
      <c r="X65" s="12">
        <f t="shared" si="35"/>
        <v>90178.110500474373</v>
      </c>
      <c r="Y65" s="12">
        <f t="shared" si="35"/>
        <v>98427.044202129066</v>
      </c>
      <c r="Z65" s="12">
        <f t="shared" si="35"/>
        <v>111302.5747519992</v>
      </c>
      <c r="AA65" s="12">
        <f t="shared" si="35"/>
        <v>120352.01321226044</v>
      </c>
      <c r="AB65" s="12">
        <f t="shared" si="35"/>
        <v>128186.58837410354</v>
      </c>
    </row>
    <row r="66" spans="1:36" x14ac:dyDescent="0.25">
      <c r="A66" s="20" t="s">
        <v>16</v>
      </c>
      <c r="B66" s="5">
        <v>0.66066741285893993</v>
      </c>
      <c r="C66" s="46">
        <f t="shared" si="36"/>
        <v>0.59460067157304597</v>
      </c>
      <c r="D66" s="46">
        <f t="shared" si="36"/>
        <v>0.59460067157304597</v>
      </c>
      <c r="E66" s="46">
        <f t="shared" si="36"/>
        <v>0.59460067157304597</v>
      </c>
      <c r="F66" s="46">
        <f t="shared" si="36"/>
        <v>0.59460067157304597</v>
      </c>
      <c r="G66" s="46">
        <f t="shared" si="36"/>
        <v>0.59460067157304597</v>
      </c>
      <c r="H66" s="46">
        <f t="shared" si="36"/>
        <v>0.59460067157304597</v>
      </c>
      <c r="I66" s="6"/>
      <c r="J66" s="6"/>
      <c r="K66" s="6"/>
      <c r="L66" s="6"/>
      <c r="N66" s="12">
        <f t="shared" si="28"/>
        <v>74947.382863624458</v>
      </c>
      <c r="O66" s="12">
        <f t="shared" si="29"/>
        <v>83453.558582832149</v>
      </c>
      <c r="P66" s="12">
        <f t="shared" si="30"/>
        <v>108718.89293848467</v>
      </c>
      <c r="Q66" s="12">
        <f t="shared" si="31"/>
        <v>141756.27152522269</v>
      </c>
      <c r="R66" s="12">
        <f t="shared" si="32"/>
        <v>155597.10564388227</v>
      </c>
      <c r="S66" s="12">
        <f t="shared" si="33"/>
        <v>176827.00208463904</v>
      </c>
      <c r="T66" s="12">
        <f t="shared" si="34"/>
        <v>191974.22225135169</v>
      </c>
      <c r="V66" s="12">
        <f t="shared" si="37"/>
        <v>38494.541779367719</v>
      </c>
      <c r="W66" s="12">
        <f t="shared" si="35"/>
        <v>56898.719126595199</v>
      </c>
      <c r="X66" s="12">
        <f t="shared" si="35"/>
        <v>74124.649183429487</v>
      </c>
      <c r="Y66" s="12">
        <f t="shared" si="35"/>
        <v>96649.566716095374</v>
      </c>
      <c r="Z66" s="12">
        <f t="shared" si="35"/>
        <v>106086.26116470594</v>
      </c>
      <c r="AA66" s="12">
        <f t="shared" si="35"/>
        <v>120560.82564322802</v>
      </c>
      <c r="AB66" s="12">
        <f t="shared" si="35"/>
        <v>130888.21539688413</v>
      </c>
    </row>
    <row r="67" spans="1:36" x14ac:dyDescent="0.25">
      <c r="A67" s="20" t="s">
        <v>17</v>
      </c>
      <c r="B67" s="5">
        <v>0.5801349343020924</v>
      </c>
      <c r="C67" s="46">
        <f t="shared" si="36"/>
        <v>0.52212144087188317</v>
      </c>
      <c r="D67" s="46">
        <f t="shared" si="36"/>
        <v>0.52212144087188317</v>
      </c>
      <c r="E67" s="46">
        <f t="shared" si="36"/>
        <v>0.52212144087188317</v>
      </c>
      <c r="F67" s="46">
        <f t="shared" si="36"/>
        <v>0.52212144087188317</v>
      </c>
      <c r="G67" s="46">
        <f t="shared" si="36"/>
        <v>0.52212144087188317</v>
      </c>
      <c r="H67" s="46">
        <f t="shared" si="36"/>
        <v>0.52212144087188317</v>
      </c>
      <c r="I67" s="6"/>
      <c r="J67" s="6"/>
      <c r="K67" s="6"/>
      <c r="L67" s="6"/>
      <c r="N67" s="12">
        <f t="shared" si="28"/>
        <v>54468.634619927769</v>
      </c>
      <c r="O67" s="12">
        <f t="shared" si="29"/>
        <v>51703.942204455132</v>
      </c>
      <c r="P67" s="12">
        <f t="shared" si="30"/>
        <v>64493.811125940403</v>
      </c>
      <c r="Q67" s="12">
        <f t="shared" si="31"/>
        <v>84795.317600133334</v>
      </c>
      <c r="R67" s="12">
        <f t="shared" si="32"/>
        <v>111494.84769707976</v>
      </c>
      <c r="S67" s="12">
        <f t="shared" si="33"/>
        <v>123551.80573472244</v>
      </c>
      <c r="T67" s="12">
        <f t="shared" si="34"/>
        <v>141495.35528450247</v>
      </c>
      <c r="V67" s="12">
        <f t="shared" si="37"/>
        <v>39420.9614021667</v>
      </c>
      <c r="W67" s="12">
        <f t="shared" si="35"/>
        <v>47322.717413497841</v>
      </c>
      <c r="X67" s="12">
        <f t="shared" si="35"/>
        <v>59028.814220077002</v>
      </c>
      <c r="Y67" s="12">
        <f t="shared" si="35"/>
        <v>77610.036714630754</v>
      </c>
      <c r="Z67" s="12">
        <f t="shared" si="35"/>
        <v>102047.13500889015</v>
      </c>
      <c r="AA67" s="12">
        <f t="shared" si="35"/>
        <v>113082.42542882648</v>
      </c>
      <c r="AB67" s="12">
        <f t="shared" si="35"/>
        <v>129505.49664033207</v>
      </c>
    </row>
    <row r="68" spans="1:36" x14ac:dyDescent="0.25">
      <c r="A68" s="20" t="s">
        <v>18</v>
      </c>
      <c r="B68" s="5">
        <v>0.467301055796631</v>
      </c>
      <c r="C68" s="46">
        <f t="shared" si="36"/>
        <v>0.42057095021696789</v>
      </c>
      <c r="D68" s="46">
        <f t="shared" si="36"/>
        <v>0.42057095021696789</v>
      </c>
      <c r="E68" s="46">
        <f t="shared" si="36"/>
        <v>0.42057095021696789</v>
      </c>
      <c r="F68" s="46">
        <f t="shared" si="36"/>
        <v>0.42057095021696789</v>
      </c>
      <c r="G68" s="46">
        <f t="shared" si="36"/>
        <v>0.42057095021696789</v>
      </c>
      <c r="H68" s="46">
        <f t="shared" si="36"/>
        <v>0.42057095021696789</v>
      </c>
      <c r="I68" s="6"/>
      <c r="J68" s="6"/>
      <c r="K68" s="6"/>
      <c r="L68" s="6"/>
      <c r="N68" s="12">
        <f t="shared" si="28"/>
        <v>29780.607550348417</v>
      </c>
      <c r="O68" s="12">
        <f t="shared" si="29"/>
        <v>30185.501308864379</v>
      </c>
      <c r="P68" s="12">
        <f t="shared" si="30"/>
        <v>32354.84253129338</v>
      </c>
      <c r="Q68" s="12">
        <f t="shared" si="31"/>
        <v>40979.776002788705</v>
      </c>
      <c r="R68" s="12">
        <f t="shared" si="32"/>
        <v>54554.105228192857</v>
      </c>
      <c r="S68" s="12">
        <f t="shared" si="33"/>
        <v>72755.061108366906</v>
      </c>
      <c r="T68" s="12">
        <f t="shared" si="34"/>
        <v>81675.774977785884</v>
      </c>
      <c r="V68" s="12">
        <f t="shared" si="37"/>
        <v>33948.346580902064</v>
      </c>
      <c r="W68" s="12">
        <f t="shared" si="35"/>
        <v>41587.171752106704</v>
      </c>
      <c r="X68" s="12">
        <f t="shared" si="35"/>
        <v>44575.916748685122</v>
      </c>
      <c r="Y68" s="12">
        <f t="shared" si="35"/>
        <v>56458.660916469969</v>
      </c>
      <c r="Z68" s="12">
        <f t="shared" si="35"/>
        <v>75160.287076004563</v>
      </c>
      <c r="AA68" s="12">
        <f t="shared" si="35"/>
        <v>100236.10975313309</v>
      </c>
      <c r="AB68" s="12">
        <f t="shared" si="35"/>
        <v>112526.35651905253</v>
      </c>
    </row>
    <row r="69" spans="1:36" x14ac:dyDescent="0.25">
      <c r="A69" s="20" t="s">
        <v>0</v>
      </c>
      <c r="B69" s="5">
        <v>0.31583744370576883</v>
      </c>
      <c r="C69" s="46">
        <f t="shared" si="36"/>
        <v>0.28425369933519196</v>
      </c>
      <c r="D69" s="46">
        <f t="shared" si="36"/>
        <v>0.28425369933519196</v>
      </c>
      <c r="E69" s="46">
        <f t="shared" si="36"/>
        <v>0.28425369933519196</v>
      </c>
      <c r="F69" s="46">
        <f t="shared" si="36"/>
        <v>0.28425369933519196</v>
      </c>
      <c r="G69" s="46">
        <f t="shared" si="36"/>
        <v>0.28425369933519196</v>
      </c>
      <c r="H69" s="46">
        <f t="shared" si="36"/>
        <v>0.28425369933519196</v>
      </c>
      <c r="I69" s="6"/>
      <c r="J69" s="6"/>
      <c r="K69" s="6"/>
      <c r="L69" s="6"/>
      <c r="N69" s="12">
        <f t="shared" si="28"/>
        <v>12757.969474622225</v>
      </c>
      <c r="O69" s="12">
        <f t="shared" si="29"/>
        <v>14950.460156906202</v>
      </c>
      <c r="P69" s="12">
        <f t="shared" si="30"/>
        <v>18179.214080302336</v>
      </c>
      <c r="Q69" s="12">
        <f t="shared" si="31"/>
        <v>21000.253355371464</v>
      </c>
      <c r="R69" s="12">
        <f t="shared" si="32"/>
        <v>26196.204625498209</v>
      </c>
      <c r="S69" s="12">
        <f t="shared" si="33"/>
        <v>34809.459209792629</v>
      </c>
      <c r="T69" s="12">
        <f t="shared" si="34"/>
        <v>47323.176785728159</v>
      </c>
      <c r="V69" s="12">
        <f t="shared" si="37"/>
        <v>27636.131126405402</v>
      </c>
      <c r="W69" s="12">
        <f t="shared" si="35"/>
        <v>37645.021245348551</v>
      </c>
      <c r="X69" s="12">
        <f t="shared" si="35"/>
        <v>45774.972348298572</v>
      </c>
      <c r="Y69" s="12">
        <f t="shared" si="35"/>
        <v>52878.304441717977</v>
      </c>
      <c r="Z69" s="12">
        <f t="shared" si="35"/>
        <v>65961.627222479408</v>
      </c>
      <c r="AA69" s="12">
        <f t="shared" si="35"/>
        <v>87649.665477782022</v>
      </c>
      <c r="AB69" s="12">
        <f t="shared" si="35"/>
        <v>119159.00760239715</v>
      </c>
    </row>
    <row r="70" spans="1:36" x14ac:dyDescent="0.25">
      <c r="A70" s="19" t="s">
        <v>97</v>
      </c>
      <c r="B70" s="9">
        <f t="shared" ref="B70" si="38">SUM(B55:B69)*5</f>
        <v>43.80571488067433</v>
      </c>
      <c r="C70" s="45">
        <f>B70*0.9</f>
        <v>39.425143392606898</v>
      </c>
      <c r="D70" s="45">
        <f>C70</f>
        <v>39.425143392606898</v>
      </c>
      <c r="E70" s="45">
        <f t="shared" ref="E70:H70" si="39">D70</f>
        <v>39.425143392606898</v>
      </c>
      <c r="F70" s="45">
        <f t="shared" si="39"/>
        <v>39.425143392606898</v>
      </c>
      <c r="G70" s="45">
        <f t="shared" si="39"/>
        <v>39.425143392606898</v>
      </c>
      <c r="H70" s="45">
        <f t="shared" si="39"/>
        <v>39.425143392606898</v>
      </c>
      <c r="I70" s="9"/>
      <c r="J70" s="9"/>
      <c r="K70" s="9"/>
      <c r="L70" s="9"/>
    </row>
    <row r="71" spans="1:36" x14ac:dyDescent="0.25">
      <c r="C71" s="47" t="s">
        <v>105</v>
      </c>
    </row>
    <row r="72" spans="1:36" x14ac:dyDescent="0.25">
      <c r="C72" s="47" t="s">
        <v>106</v>
      </c>
    </row>
    <row r="73" spans="1:36" ht="21" customHeight="1" x14ac:dyDescent="0.25">
      <c r="A73" s="33" t="s">
        <v>27</v>
      </c>
      <c r="I73" s="17"/>
      <c r="J73" s="17"/>
      <c r="K73" s="17"/>
      <c r="N73" s="17" t="s">
        <v>99</v>
      </c>
      <c r="O73" s="17"/>
      <c r="P73" s="17"/>
      <c r="Q73" s="17"/>
      <c r="R73" s="17"/>
      <c r="S73" s="17"/>
      <c r="T73" s="17"/>
      <c r="U73" s="17"/>
      <c r="V73" s="17" t="s">
        <v>79</v>
      </c>
      <c r="AD73" s="17" t="s">
        <v>79</v>
      </c>
    </row>
    <row r="74" spans="1:36" ht="15.75" x14ac:dyDescent="0.25">
      <c r="A74" s="18" t="s">
        <v>109</v>
      </c>
      <c r="N74" s="30" t="s">
        <v>110</v>
      </c>
      <c r="O74" s="17"/>
      <c r="P74" s="17"/>
      <c r="Q74" s="17"/>
      <c r="R74" s="17"/>
      <c r="S74" s="17"/>
      <c r="V74" s="18" t="s">
        <v>111</v>
      </c>
      <c r="AD74" s="18" t="s">
        <v>112</v>
      </c>
    </row>
    <row r="75" spans="1:36" x14ac:dyDescent="0.25">
      <c r="A75" s="19" t="s">
        <v>21</v>
      </c>
      <c r="B75" s="1">
        <v>2006</v>
      </c>
      <c r="C75" s="1">
        <v>2011</v>
      </c>
      <c r="D75" s="1">
        <v>2016</v>
      </c>
      <c r="E75" s="1">
        <v>2021</v>
      </c>
      <c r="F75" s="1">
        <v>2026</v>
      </c>
      <c r="G75" s="1">
        <v>2031</v>
      </c>
      <c r="H75" s="1">
        <v>2036</v>
      </c>
      <c r="N75" s="1">
        <f>B75</f>
        <v>2006</v>
      </c>
      <c r="O75" s="1">
        <f>N75+5</f>
        <v>2011</v>
      </c>
      <c r="P75" s="1">
        <f t="shared" ref="P75" si="40">O75+5</f>
        <v>2016</v>
      </c>
      <c r="Q75" s="1">
        <f t="shared" ref="Q75" si="41">P75+5</f>
        <v>2021</v>
      </c>
      <c r="R75" s="1">
        <f t="shared" ref="R75" si="42">Q75+5</f>
        <v>2026</v>
      </c>
      <c r="S75" s="1">
        <f t="shared" ref="S75" si="43">R75+5</f>
        <v>2031</v>
      </c>
      <c r="T75" s="1">
        <f t="shared" ref="T75" si="44">S75+5</f>
        <v>2036</v>
      </c>
      <c r="U75" s="16"/>
      <c r="V75" s="1">
        <f>B75</f>
        <v>2006</v>
      </c>
      <c r="W75" s="1">
        <f>V75+5</f>
        <v>2011</v>
      </c>
      <c r="X75" s="1">
        <f t="shared" ref="X75" si="45">W75+5</f>
        <v>2016</v>
      </c>
      <c r="Y75" s="1">
        <f t="shared" ref="Y75" si="46">X75+5</f>
        <v>2021</v>
      </c>
      <c r="Z75" s="1">
        <f t="shared" ref="Z75" si="47">Y75+5</f>
        <v>2026</v>
      </c>
      <c r="AA75" s="1">
        <f t="shared" ref="AA75" si="48">Z75+5</f>
        <v>2031</v>
      </c>
      <c r="AB75" s="1">
        <f t="shared" ref="AB75" si="49">AA75+5</f>
        <v>2036</v>
      </c>
      <c r="AD75" s="1">
        <f>V75</f>
        <v>2006</v>
      </c>
      <c r="AE75" s="1">
        <f>AD75+5</f>
        <v>2011</v>
      </c>
      <c r="AF75" s="1">
        <f t="shared" ref="AF75:AJ75" si="50">AE75+5</f>
        <v>2016</v>
      </c>
      <c r="AG75" s="1">
        <f t="shared" si="50"/>
        <v>2021</v>
      </c>
      <c r="AH75" s="1">
        <f t="shared" si="50"/>
        <v>2026</v>
      </c>
      <c r="AI75" s="1">
        <f t="shared" si="50"/>
        <v>2031</v>
      </c>
      <c r="AJ75" s="1">
        <f t="shared" si="50"/>
        <v>2036</v>
      </c>
    </row>
    <row r="76" spans="1:36" x14ac:dyDescent="0.25">
      <c r="A76" s="20" t="s">
        <v>5</v>
      </c>
      <c r="B76" s="5">
        <v>0.24448478078748953</v>
      </c>
      <c r="C76" s="6">
        <f t="shared" ref="C76:C90" si="51">$B76*((W$120+($V$123*(W$121-W$120)))/W$120)</f>
        <v>0.24823630204590699</v>
      </c>
      <c r="D76" s="6">
        <f t="shared" ref="D76:D90" si="52">$B76*((X$120+($V$123*(X$121-X$120)))/X$120)</f>
        <v>0.24796955530690423</v>
      </c>
      <c r="E76" s="6">
        <f t="shared" ref="E76:E90" si="53">$B76*((Y$120+($V$123*(Y$121-Y$120)))/Y$120)</f>
        <v>0.24869373636503286</v>
      </c>
      <c r="F76" s="6">
        <f t="shared" ref="F76:F90" si="54">$B76*((Z$120+($V$123*(Z$121-Z$120)))/Z$120)</f>
        <v>0.24648386026506378</v>
      </c>
      <c r="G76" s="6">
        <f t="shared" ref="G76:G90" si="55">$B76*((AA$120+($V$123*(AA$121-AA$120)))/AA$120)</f>
        <v>0.24611698377854541</v>
      </c>
      <c r="H76" s="6">
        <f t="shared" ref="H76:H90" si="56">$B76*((AB$120+($V$123*(AB$121-AB$120)))/AB$120)</f>
        <v>0.24583220949400614</v>
      </c>
      <c r="N76" s="12">
        <f>N55*$B76</f>
        <v>2002.3147630288722</v>
      </c>
      <c r="O76" s="12">
        <f t="shared" ref="O76:T76" si="57">O55*$B76</f>
        <v>1981.8737419848412</v>
      </c>
      <c r="P76" s="12">
        <f t="shared" si="57"/>
        <v>2020.1232995529981</v>
      </c>
      <c r="Q76" s="12">
        <f t="shared" si="57"/>
        <v>2106.6941979965427</v>
      </c>
      <c r="R76" s="12">
        <f t="shared" si="57"/>
        <v>2404.9008933062169</v>
      </c>
      <c r="S76" s="12">
        <f t="shared" si="57"/>
        <v>2455.6639436748655</v>
      </c>
      <c r="T76" s="12">
        <f t="shared" si="57"/>
        <v>2594.0717415214604</v>
      </c>
      <c r="V76" s="12">
        <f t="shared" ref="V76:V90" si="58">B76*N55</f>
        <v>2002.3147630288722</v>
      </c>
      <c r="W76" s="12">
        <f t="shared" ref="W76:W90" si="59">C76*O55</f>
        <v>2012.2848025449591</v>
      </c>
      <c r="X76" s="12">
        <f t="shared" ref="X76:X90" si="60">D76*P55</f>
        <v>2048.9172153856457</v>
      </c>
      <c r="Y76" s="12">
        <f t="shared" ref="Y76:Y90" si="61">E76*Q55</f>
        <v>2142.9622318032893</v>
      </c>
      <c r="Z76" s="12">
        <f t="shared" ref="Z76:Z90" si="62">F76*R55</f>
        <v>2424.5650540197103</v>
      </c>
      <c r="AA76" s="12">
        <f t="shared" ref="AA76:AA90" si="63">G76*S55</f>
        <v>2472.0581831076183</v>
      </c>
      <c r="AB76" s="12">
        <f t="shared" ref="AB76:AB90" si="64">H76*T55</f>
        <v>2608.3684462898759</v>
      </c>
      <c r="AD76" s="12">
        <f>N55-V76</f>
        <v>6187.6214635917922</v>
      </c>
      <c r="AE76" s="12">
        <f t="shared" ref="AE76:AJ90" si="65">O55-W76</f>
        <v>6094.0428617014331</v>
      </c>
      <c r="AF76" s="12">
        <f t="shared" si="65"/>
        <v>6213.8600955215916</v>
      </c>
      <c r="AG76" s="12">
        <f t="shared" si="65"/>
        <v>6473.9103244795424</v>
      </c>
      <c r="AH76" s="12">
        <f t="shared" si="65"/>
        <v>7412.0427117479221</v>
      </c>
      <c r="AI76" s="12">
        <f t="shared" si="65"/>
        <v>7572.1823449331514</v>
      </c>
      <c r="AJ76" s="12">
        <f t="shared" si="65"/>
        <v>8001.992383394132</v>
      </c>
    </row>
    <row r="77" spans="1:36" x14ac:dyDescent="0.25">
      <c r="A77" s="20" t="s">
        <v>6</v>
      </c>
      <c r="B77" s="5">
        <v>0.30360354573484072</v>
      </c>
      <c r="C77" s="6">
        <f t="shared" si="51"/>
        <v>0.3082622208159092</v>
      </c>
      <c r="D77" s="6">
        <f t="shared" si="52"/>
        <v>0.30793097215693915</v>
      </c>
      <c r="E77" s="6">
        <f t="shared" si="53"/>
        <v>0.30883026714083828</v>
      </c>
      <c r="F77" s="6">
        <f t="shared" si="54"/>
        <v>0.30608602180407646</v>
      </c>
      <c r="G77" s="6">
        <f t="shared" si="55"/>
        <v>0.30563043106425641</v>
      </c>
      <c r="H77" s="6">
        <f t="shared" si="56"/>
        <v>0.30527679562632959</v>
      </c>
      <c r="N77" s="12">
        <f t="shared" ref="N77:T90" si="66">N56*$B77</f>
        <v>23599.736709053723</v>
      </c>
      <c r="O77" s="12">
        <f>O56*$B77</f>
        <v>22777.748363828905</v>
      </c>
      <c r="P77" s="12">
        <f t="shared" si="66"/>
        <v>24427.929837472522</v>
      </c>
      <c r="Q77" s="12">
        <f t="shared" si="66"/>
        <v>24857.256184502901</v>
      </c>
      <c r="R77" s="12">
        <f t="shared" si="66"/>
        <v>25833.144566214625</v>
      </c>
      <c r="S77" s="12">
        <f t="shared" si="66"/>
        <v>29188.738653870929</v>
      </c>
      <c r="T77" s="12">
        <f t="shared" si="66"/>
        <v>29800.403809408926</v>
      </c>
      <c r="V77" s="12">
        <f t="shared" si="58"/>
        <v>23599.736709053723</v>
      </c>
      <c r="W77" s="12">
        <f>C77*O56</f>
        <v>23127.263809864227</v>
      </c>
      <c r="X77" s="12">
        <f t="shared" si="60"/>
        <v>24776.11440415795</v>
      </c>
      <c r="Y77" s="12">
        <f t="shared" si="61"/>
        <v>25285.189108275066</v>
      </c>
      <c r="Z77" s="12">
        <f t="shared" si="62"/>
        <v>26044.374520803973</v>
      </c>
      <c r="AA77" s="12">
        <f t="shared" si="63"/>
        <v>29383.605370656082</v>
      </c>
      <c r="AB77" s="12">
        <f t="shared" si="64"/>
        <v>29964.64274252062</v>
      </c>
      <c r="AD77" s="12">
        <f t="shared" ref="AD77:AD90" si="67">N56-V77</f>
        <v>54132.34857319494</v>
      </c>
      <c r="AE77" s="12">
        <f t="shared" si="65"/>
        <v>51897.381599654102</v>
      </c>
      <c r="AF77" s="12">
        <f t="shared" si="65"/>
        <v>55683.847874435553</v>
      </c>
      <c r="AG77" s="12">
        <f t="shared" si="65"/>
        <v>56588.875057670375</v>
      </c>
      <c r="AH77" s="12">
        <f t="shared" si="65"/>
        <v>59044.040713900191</v>
      </c>
      <c r="AI77" s="12">
        <f t="shared" si="65"/>
        <v>66757.362229780309</v>
      </c>
      <c r="AJ77" s="12">
        <f t="shared" si="65"/>
        <v>68191.008691918847</v>
      </c>
    </row>
    <row r="78" spans="1:36" x14ac:dyDescent="0.25">
      <c r="A78" s="20" t="s">
        <v>7</v>
      </c>
      <c r="B78" s="5">
        <v>0.48255382942620384</v>
      </c>
      <c r="C78" s="6">
        <f t="shared" si="51"/>
        <v>0.48995842509711685</v>
      </c>
      <c r="D78" s="6">
        <f t="shared" si="52"/>
        <v>0.48943193154615583</v>
      </c>
      <c r="E78" s="6">
        <f t="shared" si="53"/>
        <v>0.49086128981407046</v>
      </c>
      <c r="F78" s="6">
        <f t="shared" si="54"/>
        <v>0.48649952884407183</v>
      </c>
      <c r="G78" s="6">
        <f t="shared" si="55"/>
        <v>0.48577540338756847</v>
      </c>
      <c r="H78" s="6">
        <f t="shared" si="56"/>
        <v>0.48521332782162158</v>
      </c>
      <c r="N78" s="12">
        <f t="shared" si="66"/>
        <v>72598.651143374213</v>
      </c>
      <c r="O78" s="12">
        <f t="shared" si="66"/>
        <v>77955.928931476476</v>
      </c>
      <c r="P78" s="12">
        <f t="shared" si="66"/>
        <v>81753.026754550112</v>
      </c>
      <c r="Q78" s="12">
        <f t="shared" si="66"/>
        <v>86955.994934546659</v>
      </c>
      <c r="R78" s="12">
        <f t="shared" si="66"/>
        <v>88346.696549971166</v>
      </c>
      <c r="S78" s="12">
        <f t="shared" si="66"/>
        <v>91514.703619305437</v>
      </c>
      <c r="T78" s="12">
        <f t="shared" si="66"/>
        <v>102340.07373092097</v>
      </c>
      <c r="V78" s="12">
        <f t="shared" si="58"/>
        <v>72598.651143374213</v>
      </c>
      <c r="W78" s="12">
        <f t="shared" si="59"/>
        <v>79152.131507620958</v>
      </c>
      <c r="X78" s="12">
        <f t="shared" si="60"/>
        <v>82918.297098174968</v>
      </c>
      <c r="Y78" s="12">
        <f t="shared" si="61"/>
        <v>88452.995765034837</v>
      </c>
      <c r="Z78" s="12">
        <f t="shared" si="62"/>
        <v>89069.081262081498</v>
      </c>
      <c r="AA78" s="12">
        <f t="shared" si="63"/>
        <v>92125.664238170546</v>
      </c>
      <c r="AB78" s="12">
        <f t="shared" si="64"/>
        <v>102904.10046799599</v>
      </c>
      <c r="AD78" s="12">
        <f t="shared" si="67"/>
        <v>77848.090165673057</v>
      </c>
      <c r="AE78" s="12">
        <f t="shared" si="65"/>
        <v>82396.537630851075</v>
      </c>
      <c r="AF78" s="12">
        <f t="shared" si="65"/>
        <v>86499.126967780918</v>
      </c>
      <c r="AG78" s="12">
        <f t="shared" si="65"/>
        <v>91746.579146523698</v>
      </c>
      <c r="AH78" s="12">
        <f t="shared" si="65"/>
        <v>94012.45526830446</v>
      </c>
      <c r="AI78" s="12">
        <f t="shared" si="65"/>
        <v>97520.957628086209</v>
      </c>
      <c r="AJ78" s="12">
        <f t="shared" si="65"/>
        <v>109176.01886835189</v>
      </c>
    </row>
    <row r="79" spans="1:36" x14ac:dyDescent="0.25">
      <c r="A79" s="20" t="s">
        <v>8</v>
      </c>
      <c r="B79" s="5">
        <v>0.71301193284386954</v>
      </c>
      <c r="C79" s="6">
        <f t="shared" si="51"/>
        <v>0.72395281601440176</v>
      </c>
      <c r="D79" s="6">
        <f t="shared" si="52"/>
        <v>0.72317487962366389</v>
      </c>
      <c r="E79" s="6">
        <f t="shared" si="53"/>
        <v>0.72528687094812205</v>
      </c>
      <c r="F79" s="6">
        <f t="shared" si="54"/>
        <v>0.71884201976225603</v>
      </c>
      <c r="G79" s="6">
        <f t="shared" si="55"/>
        <v>0.71777206640186753</v>
      </c>
      <c r="H79" s="6">
        <f t="shared" si="56"/>
        <v>0.71694155473406729</v>
      </c>
      <c r="N79" s="12">
        <f t="shared" si="66"/>
        <v>145665.18841567569</v>
      </c>
      <c r="O79" s="12">
        <f t="shared" si="66"/>
        <v>138635.57872524968</v>
      </c>
      <c r="P79" s="12">
        <f t="shared" si="66"/>
        <v>159503.29546509642</v>
      </c>
      <c r="Q79" s="12">
        <f t="shared" si="66"/>
        <v>166734.11205989143</v>
      </c>
      <c r="R79" s="12">
        <f t="shared" si="66"/>
        <v>176176.95992660118</v>
      </c>
      <c r="S79" s="12">
        <f t="shared" si="66"/>
        <v>178797.42533040023</v>
      </c>
      <c r="T79" s="12">
        <f t="shared" si="66"/>
        <v>184717.89264580008</v>
      </c>
      <c r="V79" s="12">
        <f t="shared" si="58"/>
        <v>145665.18841567569</v>
      </c>
      <c r="W79" s="12">
        <f t="shared" si="59"/>
        <v>140762.88627824152</v>
      </c>
      <c r="X79" s="12">
        <f t="shared" si="60"/>
        <v>161776.78266544116</v>
      </c>
      <c r="Y79" s="12">
        <f t="shared" si="61"/>
        <v>169604.5421482625</v>
      </c>
      <c r="Z79" s="12">
        <f t="shared" si="62"/>
        <v>177617.50663006579</v>
      </c>
      <c r="AA79" s="12">
        <f t="shared" si="63"/>
        <v>179991.09346580468</v>
      </c>
      <c r="AB79" s="12">
        <f t="shared" si="64"/>
        <v>185735.92816668816</v>
      </c>
      <c r="AD79" s="12">
        <f t="shared" si="67"/>
        <v>58630.394457230374</v>
      </c>
      <c r="AE79" s="12">
        <f t="shared" si="65"/>
        <v>53673.661469700804</v>
      </c>
      <c r="AF79" s="12">
        <f t="shared" si="65"/>
        <v>61926.760175577976</v>
      </c>
      <c r="AG79" s="12">
        <f t="shared" si="65"/>
        <v>64240.228716745885</v>
      </c>
      <c r="AH79" s="12">
        <f t="shared" si="65"/>
        <v>69470.868488586246</v>
      </c>
      <c r="AI79" s="12">
        <f t="shared" si="65"/>
        <v>70772.487190217886</v>
      </c>
      <c r="AJ79" s="12">
        <f t="shared" si="65"/>
        <v>73331.114244575845</v>
      </c>
    </row>
    <row r="80" spans="1:36" x14ac:dyDescent="0.25">
      <c r="A80" s="20" t="s">
        <v>9</v>
      </c>
      <c r="B80" s="5">
        <v>0.81057735550604548</v>
      </c>
      <c r="C80" s="6">
        <f t="shared" si="51"/>
        <v>0.82301534109753283</v>
      </c>
      <c r="D80" s="6">
        <f t="shared" si="52"/>
        <v>0.82213095530634261</v>
      </c>
      <c r="E80" s="6">
        <f t="shared" si="53"/>
        <v>0.82453194225168425</v>
      </c>
      <c r="F80" s="6">
        <f t="shared" si="54"/>
        <v>0.81720520592339729</v>
      </c>
      <c r="G80" s="6">
        <f t="shared" si="55"/>
        <v>0.81598884484242729</v>
      </c>
      <c r="H80" s="6">
        <f t="shared" si="56"/>
        <v>0.81504468960407472</v>
      </c>
      <c r="N80" s="12">
        <f>N59*$B80</f>
        <v>179130.45899456812</v>
      </c>
      <c r="O80" s="12">
        <f t="shared" si="66"/>
        <v>174372.14694474003</v>
      </c>
      <c r="P80" s="12">
        <f t="shared" si="66"/>
        <v>181232.69822551112</v>
      </c>
      <c r="Q80" s="12">
        <f t="shared" si="66"/>
        <v>206446.91008011674</v>
      </c>
      <c r="R80" s="12">
        <f t="shared" si="66"/>
        <v>215323.10632905757</v>
      </c>
      <c r="S80" s="12">
        <f t="shared" si="66"/>
        <v>226522.32324316475</v>
      </c>
      <c r="T80" s="12">
        <f t="shared" si="66"/>
        <v>229731.37489194731</v>
      </c>
      <c r="V80" s="12">
        <f t="shared" si="58"/>
        <v>179130.45899456812</v>
      </c>
      <c r="W80" s="12">
        <f t="shared" si="59"/>
        <v>177047.81785575554</v>
      </c>
      <c r="X80" s="12">
        <f t="shared" si="60"/>
        <v>183815.9064187851</v>
      </c>
      <c r="Y80" s="12">
        <f t="shared" si="61"/>
        <v>210001.020363994</v>
      </c>
      <c r="Z80" s="12">
        <f t="shared" si="62"/>
        <v>217083.73945118269</v>
      </c>
      <c r="AA80" s="12">
        <f t="shared" si="63"/>
        <v>228034.6072076206</v>
      </c>
      <c r="AB80" s="12">
        <f t="shared" si="64"/>
        <v>230997.49316859373</v>
      </c>
      <c r="AD80" s="12">
        <f t="shared" si="67"/>
        <v>41860.736697959597</v>
      </c>
      <c r="AE80" s="12">
        <f t="shared" si="65"/>
        <v>38073.102757526416</v>
      </c>
      <c r="AF80" s="12">
        <f t="shared" si="65"/>
        <v>39768.797736152803</v>
      </c>
      <c r="AG80" s="12">
        <f t="shared" si="65"/>
        <v>44690.168179302302</v>
      </c>
      <c r="AH80" s="12">
        <f t="shared" si="65"/>
        <v>48557.910745954636</v>
      </c>
      <c r="AI80" s="12">
        <f t="shared" si="65"/>
        <v>51423.388632574439</v>
      </c>
      <c r="AJ80" s="12">
        <f t="shared" si="65"/>
        <v>52419.472937652143</v>
      </c>
    </row>
    <row r="81" spans="1:36" x14ac:dyDescent="0.25">
      <c r="A81" s="20" t="s">
        <v>10</v>
      </c>
      <c r="B81" s="5">
        <v>0.71268127626682232</v>
      </c>
      <c r="C81" s="6">
        <f t="shared" si="51"/>
        <v>0.72361708564431915</v>
      </c>
      <c r="D81" s="6">
        <f t="shared" si="52"/>
        <v>0.72283951001862923</v>
      </c>
      <c r="E81" s="6">
        <f t="shared" si="53"/>
        <v>0.72495052191512832</v>
      </c>
      <c r="F81" s="6">
        <f t="shared" si="54"/>
        <v>0.71850865950453313</v>
      </c>
      <c r="G81" s="6">
        <f t="shared" si="55"/>
        <v>0.7174392023309536</v>
      </c>
      <c r="H81" s="6">
        <f t="shared" si="56"/>
        <v>0.7166090758097865</v>
      </c>
      <c r="N81" s="12">
        <f t="shared" si="66"/>
        <v>159191.94799335973</v>
      </c>
      <c r="O81" s="12">
        <f t="shared" si="66"/>
        <v>154195.24017283585</v>
      </c>
      <c r="P81" s="12">
        <f t="shared" si="66"/>
        <v>164187.20542376538</v>
      </c>
      <c r="Q81" s="12">
        <f t="shared" si="66"/>
        <v>170363.11995353762</v>
      </c>
      <c r="R81" s="12">
        <f t="shared" si="66"/>
        <v>192795.65509798715</v>
      </c>
      <c r="S81" s="12">
        <f t="shared" si="66"/>
        <v>200818.510805603</v>
      </c>
      <c r="T81" s="12">
        <f t="shared" si="66"/>
        <v>210685.49958651836</v>
      </c>
      <c r="V81" s="12">
        <f t="shared" si="58"/>
        <v>159191.94799335973</v>
      </c>
      <c r="W81" s="12">
        <f t="shared" si="59"/>
        <v>156561.3045126771</v>
      </c>
      <c r="X81" s="12">
        <f t="shared" si="60"/>
        <v>166527.45493963186</v>
      </c>
      <c r="Y81" s="12">
        <f t="shared" si="61"/>
        <v>173296.02564045397</v>
      </c>
      <c r="Z81" s="12">
        <f t="shared" si="62"/>
        <v>194372.0879386345</v>
      </c>
      <c r="AA81" s="12">
        <f t="shared" si="63"/>
        <v>202159.19374275973</v>
      </c>
      <c r="AB81" s="12">
        <f t="shared" si="64"/>
        <v>211846.65035130328</v>
      </c>
      <c r="AD81" s="12">
        <f t="shared" si="67"/>
        <v>64178.516889962833</v>
      </c>
      <c r="AE81" s="12">
        <f t="shared" si="65"/>
        <v>59798.020907717902</v>
      </c>
      <c r="AF81" s="12">
        <f t="shared" si="65"/>
        <v>63852.114289144898</v>
      </c>
      <c r="AG81" s="12">
        <f t="shared" si="65"/>
        <v>65749.289042059158</v>
      </c>
      <c r="AH81" s="12">
        <f t="shared" si="65"/>
        <v>76149.47831871442</v>
      </c>
      <c r="AI81" s="12">
        <f t="shared" si="65"/>
        <v>79619.65676603085</v>
      </c>
      <c r="AJ81" s="12">
        <f t="shared" si="65"/>
        <v>83777.083009750175</v>
      </c>
    </row>
    <row r="82" spans="1:36" x14ac:dyDescent="0.25">
      <c r="A82" s="20" t="s">
        <v>11</v>
      </c>
      <c r="B82" s="5">
        <v>0.42880653675875197</v>
      </c>
      <c r="C82" s="6">
        <f t="shared" si="51"/>
        <v>0.4353864017025626</v>
      </c>
      <c r="D82" s="6">
        <f t="shared" si="52"/>
        <v>0.4349185494911692</v>
      </c>
      <c r="E82" s="6">
        <f t="shared" si="53"/>
        <v>0.43618870451072578</v>
      </c>
      <c r="F82" s="6">
        <f t="shared" si="54"/>
        <v>0.43231276051927803</v>
      </c>
      <c r="G82" s="6">
        <f t="shared" si="55"/>
        <v>0.43166928882711203</v>
      </c>
      <c r="H82" s="6">
        <f t="shared" si="56"/>
        <v>0.43116981775853302</v>
      </c>
      <c r="N82" s="12">
        <f t="shared" si="66"/>
        <v>92704.412222558167</v>
      </c>
      <c r="O82" s="12">
        <f t="shared" si="66"/>
        <v>90652.802554087699</v>
      </c>
      <c r="P82" s="12">
        <f t="shared" si="66"/>
        <v>96638.923822192926</v>
      </c>
      <c r="Q82" s="12">
        <f t="shared" si="66"/>
        <v>102618.13405341485</v>
      </c>
      <c r="R82" s="12">
        <f t="shared" si="66"/>
        <v>106396.84349018309</v>
      </c>
      <c r="S82" s="12">
        <f t="shared" si="66"/>
        <v>119966.31397460103</v>
      </c>
      <c r="T82" s="12">
        <f t="shared" si="66"/>
        <v>124889.76631276053</v>
      </c>
      <c r="V82" s="12">
        <f t="shared" si="58"/>
        <v>92704.412222558167</v>
      </c>
      <c r="W82" s="12">
        <f t="shared" si="59"/>
        <v>92043.833581955201</v>
      </c>
      <c r="X82" s="12">
        <f t="shared" si="60"/>
        <v>98016.370950944722</v>
      </c>
      <c r="Y82" s="12">
        <f t="shared" si="61"/>
        <v>104384.76822299385</v>
      </c>
      <c r="Z82" s="12">
        <f t="shared" si="62"/>
        <v>107266.81889566562</v>
      </c>
      <c r="AA82" s="12">
        <f t="shared" si="63"/>
        <v>120767.22017360688</v>
      </c>
      <c r="AB82" s="12">
        <f t="shared" si="64"/>
        <v>125578.07114604271</v>
      </c>
      <c r="AD82" s="12">
        <f t="shared" si="67"/>
        <v>123487.28327557736</v>
      </c>
      <c r="AE82" s="12">
        <f t="shared" si="65"/>
        <v>119363.39737891348</v>
      </c>
      <c r="AF82" s="12">
        <f t="shared" si="65"/>
        <v>127350.81806782325</v>
      </c>
      <c r="AG82" s="12">
        <f t="shared" si="65"/>
        <v>134926.26194245386</v>
      </c>
      <c r="AH82" s="12">
        <f t="shared" si="65"/>
        <v>140856.36573302938</v>
      </c>
      <c r="AI82" s="12">
        <f t="shared" si="65"/>
        <v>159000.70239911845</v>
      </c>
      <c r="AJ82" s="12">
        <f t="shared" si="65"/>
        <v>165671.60815402807</v>
      </c>
    </row>
    <row r="83" spans="1:36" x14ac:dyDescent="0.25">
      <c r="A83" s="20" t="s">
        <v>12</v>
      </c>
      <c r="B83" s="5">
        <v>0.16561624852873816</v>
      </c>
      <c r="C83" s="6">
        <f t="shared" si="51"/>
        <v>0.16815756367765522</v>
      </c>
      <c r="D83" s="6">
        <f t="shared" si="52"/>
        <v>0.16797686697302347</v>
      </c>
      <c r="E83" s="6">
        <f t="shared" si="53"/>
        <v>0.16846743391022309</v>
      </c>
      <c r="F83" s="6">
        <f t="shared" si="54"/>
        <v>0.16697044343003312</v>
      </c>
      <c r="G83" s="6">
        <f t="shared" si="55"/>
        <v>0.1667219179096516</v>
      </c>
      <c r="H83" s="6">
        <f t="shared" si="56"/>
        <v>0.16652900917917382</v>
      </c>
      <c r="N83" s="12">
        <f t="shared" si="66"/>
        <v>32822.615373411187</v>
      </c>
      <c r="O83" s="12">
        <f t="shared" si="66"/>
        <v>33467.377417479409</v>
      </c>
      <c r="P83" s="12">
        <f t="shared" si="66"/>
        <v>36157.680091197071</v>
      </c>
      <c r="Q83" s="12">
        <f t="shared" si="66"/>
        <v>38479.310350219537</v>
      </c>
      <c r="R83" s="12">
        <f t="shared" si="66"/>
        <v>40796.276363839825</v>
      </c>
      <c r="S83" s="12">
        <f t="shared" si="66"/>
        <v>42295.799207182725</v>
      </c>
      <c r="T83" s="12">
        <f t="shared" si="66"/>
        <v>47594.846172010875</v>
      </c>
      <c r="V83" s="12">
        <f t="shared" si="58"/>
        <v>32822.615373411187</v>
      </c>
      <c r="W83" s="12">
        <f t="shared" si="59"/>
        <v>33980.92094947656</v>
      </c>
      <c r="X83" s="12">
        <f t="shared" si="60"/>
        <v>36673.055166312588</v>
      </c>
      <c r="Y83" s="12">
        <f t="shared" si="61"/>
        <v>39141.755298313685</v>
      </c>
      <c r="Z83" s="12">
        <f t="shared" si="62"/>
        <v>41129.855405356066</v>
      </c>
      <c r="AA83" s="12">
        <f t="shared" si="63"/>
        <v>42578.16987153532</v>
      </c>
      <c r="AB83" s="12">
        <f t="shared" si="64"/>
        <v>47857.155595967015</v>
      </c>
      <c r="AD83" s="12">
        <f t="shared" si="67"/>
        <v>165362.13802483841</v>
      </c>
      <c r="AE83" s="12">
        <f t="shared" si="65"/>
        <v>168096.94106460031</v>
      </c>
      <c r="AF83" s="12">
        <f t="shared" si="65"/>
        <v>181649.00207387964</v>
      </c>
      <c r="AG83" s="12">
        <f t="shared" si="65"/>
        <v>193198.43289006027</v>
      </c>
      <c r="AH83" s="12">
        <f t="shared" si="65"/>
        <v>205200.30076142095</v>
      </c>
      <c r="AI83" s="12">
        <f t="shared" si="65"/>
        <v>212806.1875385617</v>
      </c>
      <c r="AJ83" s="12">
        <f t="shared" si="65"/>
        <v>239523.13827509055</v>
      </c>
    </row>
    <row r="84" spans="1:36" x14ac:dyDescent="0.25">
      <c r="A84" s="20" t="s">
        <v>13</v>
      </c>
      <c r="B84" s="5">
        <v>5.671820278465875E-2</v>
      </c>
      <c r="C84" s="6">
        <f t="shared" si="51"/>
        <v>5.7588520940253199E-2</v>
      </c>
      <c r="D84" s="6">
        <f t="shared" si="52"/>
        <v>5.75266381695295E-2</v>
      </c>
      <c r="E84" s="6">
        <f t="shared" si="53"/>
        <v>5.7694641461903971E-2</v>
      </c>
      <c r="F84" s="6">
        <f t="shared" si="54"/>
        <v>5.7181970692119055E-2</v>
      </c>
      <c r="G84" s="6">
        <f t="shared" si="55"/>
        <v>5.7096858748168E-2</v>
      </c>
      <c r="H84" s="6">
        <f t="shared" si="56"/>
        <v>5.7030793753994009E-2</v>
      </c>
      <c r="N84" s="12">
        <f t="shared" si="66"/>
        <v>10672.485196781379</v>
      </c>
      <c r="O84" s="12">
        <f t="shared" si="66"/>
        <v>10438.407974626785</v>
      </c>
      <c r="P84" s="12">
        <f t="shared" si="66"/>
        <v>11775.369440247154</v>
      </c>
      <c r="Q84" s="12">
        <f t="shared" si="66"/>
        <v>12707.217814801143</v>
      </c>
      <c r="R84" s="12">
        <f t="shared" si="66"/>
        <v>13508.917321546773</v>
      </c>
      <c r="S84" s="12">
        <f t="shared" si="66"/>
        <v>14311.323979663668</v>
      </c>
      <c r="T84" s="12">
        <f t="shared" si="66"/>
        <v>14842.733222984063</v>
      </c>
      <c r="V84" s="12">
        <f t="shared" si="58"/>
        <v>10672.485196781379</v>
      </c>
      <c r="W84" s="12">
        <f t="shared" si="59"/>
        <v>10598.581173525761</v>
      </c>
      <c r="X84" s="12">
        <f t="shared" si="60"/>
        <v>11943.210183748222</v>
      </c>
      <c r="Y84" s="12">
        <f t="shared" si="61"/>
        <v>12925.980369772427</v>
      </c>
      <c r="Z84" s="12">
        <f t="shared" si="62"/>
        <v>13619.375728384068</v>
      </c>
      <c r="AA84" s="12">
        <f t="shared" si="63"/>
        <v>14406.867701159696</v>
      </c>
      <c r="AB84" s="12">
        <f t="shared" si="64"/>
        <v>14924.535962456835</v>
      </c>
      <c r="AD84" s="12">
        <f t="shared" si="67"/>
        <v>177494.35847598911</v>
      </c>
      <c r="AE84" s="12">
        <f t="shared" si="65"/>
        <v>173441.2413550221</v>
      </c>
      <c r="AF84" s="12">
        <f t="shared" si="65"/>
        <v>195668.6121610913</v>
      </c>
      <c r="AG84" s="12">
        <f t="shared" si="65"/>
        <v>211115.28312100616</v>
      </c>
      <c r="AH84" s="12">
        <f t="shared" si="65"/>
        <v>224556.67108388714</v>
      </c>
      <c r="AI84" s="12">
        <f t="shared" si="65"/>
        <v>237916.43023547067</v>
      </c>
      <c r="AJ84" s="12">
        <f t="shared" si="65"/>
        <v>246768.05114819744</v>
      </c>
    </row>
    <row r="85" spans="1:36" x14ac:dyDescent="0.25">
      <c r="A85" s="20" t="s">
        <v>14</v>
      </c>
      <c r="B85" s="5">
        <v>2.6142288856839471E-2</v>
      </c>
      <c r="C85" s="6">
        <f t="shared" si="51"/>
        <v>2.6543431832178169E-2</v>
      </c>
      <c r="D85" s="6">
        <f t="shared" si="52"/>
        <v>2.6514909114812416E-2</v>
      </c>
      <c r="E85" s="6">
        <f t="shared" si="53"/>
        <v>2.6592344406879558E-2</v>
      </c>
      <c r="F85" s="6">
        <f t="shared" si="54"/>
        <v>2.635604659252426E-2</v>
      </c>
      <c r="G85" s="6">
        <f t="shared" si="55"/>
        <v>2.6316817193236284E-2</v>
      </c>
      <c r="H85" s="6">
        <f t="shared" si="56"/>
        <v>2.6286366824990678E-2</v>
      </c>
      <c r="N85" s="12">
        <f t="shared" si="66"/>
        <v>3795.981230835222</v>
      </c>
      <c r="O85" s="12">
        <f t="shared" si="66"/>
        <v>4430.6723821429723</v>
      </c>
      <c r="P85" s="12">
        <f t="shared" si="66"/>
        <v>4817.5114110244795</v>
      </c>
      <c r="Q85" s="12">
        <f t="shared" si="66"/>
        <v>5436.6717392581168</v>
      </c>
      <c r="R85" s="12">
        <f t="shared" si="66"/>
        <v>5866.9734963181472</v>
      </c>
      <c r="S85" s="12">
        <f t="shared" si="66"/>
        <v>6238.7457823241921</v>
      </c>
      <c r="T85" s="12">
        <f t="shared" si="66"/>
        <v>6610.463283259146</v>
      </c>
      <c r="V85" s="12">
        <f t="shared" si="58"/>
        <v>3795.981230835222</v>
      </c>
      <c r="W85" s="12">
        <f t="shared" si="59"/>
        <v>4498.6592792297915</v>
      </c>
      <c r="X85" s="12">
        <f t="shared" si="60"/>
        <v>4886.1780206925887</v>
      </c>
      <c r="Y85" s="12">
        <f t="shared" si="61"/>
        <v>5530.2673805349159</v>
      </c>
      <c r="Z85" s="12">
        <f t="shared" si="62"/>
        <v>5914.9459969956279</v>
      </c>
      <c r="AA85" s="12">
        <f t="shared" si="63"/>
        <v>6280.3962257323565</v>
      </c>
      <c r="AB85" s="12">
        <f t="shared" si="64"/>
        <v>6646.8955223643679</v>
      </c>
      <c r="AD85" s="12">
        <f t="shared" si="67"/>
        <v>141408.64303228087</v>
      </c>
      <c r="AE85" s="12">
        <f t="shared" si="65"/>
        <v>164984.29634130682</v>
      </c>
      <c r="AF85" s="12">
        <f t="shared" si="65"/>
        <v>179394.22058580126</v>
      </c>
      <c r="AG85" s="12">
        <f t="shared" si="65"/>
        <v>202434.3744697042</v>
      </c>
      <c r="AH85" s="12">
        <f t="shared" si="65"/>
        <v>218509.68370726996</v>
      </c>
      <c r="AI85" s="12">
        <f t="shared" si="65"/>
        <v>232365.34043829283</v>
      </c>
      <c r="AJ85" s="12">
        <f t="shared" si="65"/>
        <v>246217.85245205354</v>
      </c>
    </row>
    <row r="86" spans="1:36" x14ac:dyDescent="0.25">
      <c r="A86" s="20" t="s">
        <v>15</v>
      </c>
      <c r="B86" s="5">
        <v>1.5249178058487628E-2</v>
      </c>
      <c r="C86" s="6">
        <f t="shared" si="51"/>
        <v>1.5483170601808906E-2</v>
      </c>
      <c r="D86" s="6">
        <f t="shared" si="52"/>
        <v>1.5466532885111482E-2</v>
      </c>
      <c r="E86" s="6">
        <f t="shared" si="53"/>
        <v>1.5511702019429034E-2</v>
      </c>
      <c r="F86" s="6">
        <f t="shared" si="54"/>
        <v>1.5373866060777208E-2</v>
      </c>
      <c r="G86" s="6">
        <f t="shared" si="55"/>
        <v>1.5350982980487423E-2</v>
      </c>
      <c r="H86" s="6">
        <f t="shared" si="56"/>
        <v>1.5333220836940368E-2</v>
      </c>
      <c r="N86" s="12">
        <f t="shared" si="66"/>
        <v>1617.5476801969514</v>
      </c>
      <c r="O86" s="12">
        <f t="shared" si="66"/>
        <v>1891.6742117184051</v>
      </c>
      <c r="P86" s="12">
        <f t="shared" si="66"/>
        <v>2453.2133028872354</v>
      </c>
      <c r="Q86" s="12">
        <f t="shared" si="66"/>
        <v>2677.6180257099386</v>
      </c>
      <c r="R86" s="12">
        <f t="shared" si="66"/>
        <v>3027.8850988541053</v>
      </c>
      <c r="S86" s="12">
        <f t="shared" si="66"/>
        <v>3274.0668240107389</v>
      </c>
      <c r="T86" s="12">
        <f t="shared" si="66"/>
        <v>3487.1993004269784</v>
      </c>
      <c r="V86" s="12">
        <f t="shared" si="58"/>
        <v>1617.5476801969514</v>
      </c>
      <c r="W86" s="12">
        <f t="shared" si="59"/>
        <v>1920.7011965327697</v>
      </c>
      <c r="X86" s="12">
        <f t="shared" si="60"/>
        <v>2488.1802860305397</v>
      </c>
      <c r="Y86" s="12">
        <f t="shared" si="61"/>
        <v>2723.7148636707379</v>
      </c>
      <c r="Z86" s="12">
        <f t="shared" si="62"/>
        <v>3052.6432164844764</v>
      </c>
      <c r="AA86" s="12">
        <f t="shared" si="63"/>
        <v>3295.9247967068477</v>
      </c>
      <c r="AB86" s="12">
        <f t="shared" si="64"/>
        <v>3506.4182981396589</v>
      </c>
      <c r="AD86" s="12">
        <f t="shared" si="67"/>
        <v>104456.86983876114</v>
      </c>
      <c r="AE86" s="12">
        <f t="shared" si="65"/>
        <v>122130.195478879</v>
      </c>
      <c r="AF86" s="12">
        <f t="shared" si="65"/>
        <v>158386.93662046967</v>
      </c>
      <c r="AG86" s="12">
        <f t="shared" si="65"/>
        <v>172867.25898685676</v>
      </c>
      <c r="AH86" s="12">
        <f t="shared" si="65"/>
        <v>195507.90130865452</v>
      </c>
      <c r="AI86" s="12">
        <f t="shared" si="65"/>
        <v>211408.55379572502</v>
      </c>
      <c r="AJ86" s="12">
        <f t="shared" si="65"/>
        <v>225174.71369808738</v>
      </c>
    </row>
    <row r="87" spans="1:36" x14ac:dyDescent="0.25">
      <c r="A87" s="20" t="s">
        <v>16</v>
      </c>
      <c r="B87" s="5">
        <v>9.7602662708586342E-3</v>
      </c>
      <c r="C87" s="6">
        <f t="shared" si="51"/>
        <v>9.9100336563171521E-3</v>
      </c>
      <c r="D87" s="6">
        <f t="shared" si="52"/>
        <v>9.8993846531719911E-3</v>
      </c>
      <c r="E87" s="6">
        <f t="shared" si="53"/>
        <v>9.9282952460231309E-3</v>
      </c>
      <c r="F87" s="6">
        <f t="shared" si="54"/>
        <v>9.840073070835658E-3</v>
      </c>
      <c r="G87" s="6">
        <f t="shared" si="55"/>
        <v>9.8254267104961619E-3</v>
      </c>
      <c r="H87" s="6">
        <f t="shared" si="56"/>
        <v>9.8140580157445138E-3</v>
      </c>
      <c r="N87" s="12">
        <f t="shared" si="66"/>
        <v>731.50641305296222</v>
      </c>
      <c r="O87" s="12">
        <f t="shared" si="66"/>
        <v>814.52895301914168</v>
      </c>
      <c r="P87" s="12">
        <f t="shared" si="66"/>
        <v>1061.1253437525829</v>
      </c>
      <c r="Q87" s="12">
        <f t="shared" si="66"/>
        <v>1383.5789556503094</v>
      </c>
      <c r="R87" s="12">
        <f t="shared" si="66"/>
        <v>1518.6691820592118</v>
      </c>
      <c r="S87" s="12">
        <f t="shared" si="66"/>
        <v>1725.8786242237518</v>
      </c>
      <c r="T87" s="12">
        <f t="shared" si="66"/>
        <v>1873.7195263141871</v>
      </c>
      <c r="V87" s="12">
        <f t="shared" si="58"/>
        <v>731.50641305296222</v>
      </c>
      <c r="W87" s="12">
        <f t="shared" si="59"/>
        <v>827.02757429530175</v>
      </c>
      <c r="X87" s="12">
        <f t="shared" si="60"/>
        <v>1076.2501402650839</v>
      </c>
      <c r="Y87" s="12">
        <f t="shared" si="61"/>
        <v>1407.3981166778326</v>
      </c>
      <c r="Z87" s="12">
        <f t="shared" si="62"/>
        <v>1531.0868891463369</v>
      </c>
      <c r="AA87" s="12">
        <f t="shared" si="63"/>
        <v>1737.4007494193729</v>
      </c>
      <c r="AB87" s="12">
        <f t="shared" si="64"/>
        <v>1884.0461547021969</v>
      </c>
      <c r="AD87" s="12">
        <f t="shared" si="67"/>
        <v>74215.876450571493</v>
      </c>
      <c r="AE87" s="12">
        <f t="shared" si="65"/>
        <v>82626.53100853684</v>
      </c>
      <c r="AF87" s="12">
        <f t="shared" si="65"/>
        <v>107642.64279821959</v>
      </c>
      <c r="AG87" s="12">
        <f t="shared" si="65"/>
        <v>140348.87340854487</v>
      </c>
      <c r="AH87" s="12">
        <f t="shared" si="65"/>
        <v>154066.01875473594</v>
      </c>
      <c r="AI87" s="12">
        <f t="shared" si="65"/>
        <v>175089.60133521966</v>
      </c>
      <c r="AJ87" s="12">
        <f t="shared" si="65"/>
        <v>190090.17609664949</v>
      </c>
    </row>
    <row r="88" spans="1:36" x14ac:dyDescent="0.25">
      <c r="A88" s="20" t="s">
        <v>17</v>
      </c>
      <c r="B88" s="5">
        <v>5.5911355087933309E-3</v>
      </c>
      <c r="C88" s="6">
        <f t="shared" si="51"/>
        <v>5.6769292488059783E-3</v>
      </c>
      <c r="D88" s="6">
        <f t="shared" si="52"/>
        <v>5.6708290033858372E-3</v>
      </c>
      <c r="E88" s="6">
        <f t="shared" si="53"/>
        <v>5.6873903386798243E-3</v>
      </c>
      <c r="F88" s="6">
        <f t="shared" si="54"/>
        <v>5.6368525641288967E-3</v>
      </c>
      <c r="G88" s="6">
        <f t="shared" si="55"/>
        <v>5.6284624461652877E-3</v>
      </c>
      <c r="H88" s="6">
        <f t="shared" si="56"/>
        <v>5.6219499278434924E-3</v>
      </c>
      <c r="N88" s="12">
        <f t="shared" si="66"/>
        <v>304.54151713896789</v>
      </c>
      <c r="O88" s="12">
        <f t="shared" si="66"/>
        <v>289.0837472039272</v>
      </c>
      <c r="P88" s="12">
        <f t="shared" si="66"/>
        <v>360.59363748365581</v>
      </c>
      <c r="Q88" s="12">
        <f t="shared" si="66"/>
        <v>474.10211121351358</v>
      </c>
      <c r="R88" s="12">
        <f t="shared" si="66"/>
        <v>623.38280200664701</v>
      </c>
      <c r="S88" s="12">
        <f t="shared" si="66"/>
        <v>690.79488821894211</v>
      </c>
      <c r="T88" s="12">
        <f t="shared" si="66"/>
        <v>791.11970526050982</v>
      </c>
      <c r="V88" s="12">
        <f t="shared" si="58"/>
        <v>304.54151713896789</v>
      </c>
      <c r="W88" s="12">
        <f t="shared" si="59"/>
        <v>293.51962177904517</v>
      </c>
      <c r="X88" s="12">
        <f t="shared" si="60"/>
        <v>365.73337467187105</v>
      </c>
      <c r="Y88" s="12">
        <f t="shared" si="61"/>
        <v>482.26407008428561</v>
      </c>
      <c r="Z88" s="12">
        <f t="shared" si="62"/>
        <v>628.48001812844484</v>
      </c>
      <c r="AA88" s="12">
        <f t="shared" si="63"/>
        <v>695.40669873379431</v>
      </c>
      <c r="AB88" s="12">
        <f t="shared" si="64"/>
        <v>795.47980243189795</v>
      </c>
      <c r="AD88" s="12">
        <f t="shared" si="67"/>
        <v>54164.0931027888</v>
      </c>
      <c r="AE88" s="12">
        <f t="shared" si="65"/>
        <v>51410.422582676088</v>
      </c>
      <c r="AF88" s="12">
        <f t="shared" si="65"/>
        <v>64128.077751268531</v>
      </c>
      <c r="AG88" s="12">
        <f t="shared" si="65"/>
        <v>84313.053530049045</v>
      </c>
      <c r="AH88" s="12">
        <f t="shared" si="65"/>
        <v>110866.36767895131</v>
      </c>
      <c r="AI88" s="12">
        <f t="shared" si="65"/>
        <v>122856.39903598864</v>
      </c>
      <c r="AJ88" s="12">
        <f t="shared" si="65"/>
        <v>140699.87548207058</v>
      </c>
    </row>
    <row r="89" spans="1:36" x14ac:dyDescent="0.25">
      <c r="A89" s="20" t="s">
        <v>18</v>
      </c>
      <c r="B89" s="5">
        <v>4.6430007677402841E-3</v>
      </c>
      <c r="C89" s="6">
        <f t="shared" si="51"/>
        <v>4.7142457590518974E-3</v>
      </c>
      <c r="D89" s="6">
        <f t="shared" si="52"/>
        <v>4.7091799823193222E-3</v>
      </c>
      <c r="E89" s="6">
        <f t="shared" si="53"/>
        <v>4.7229328760497371E-3</v>
      </c>
      <c r="F89" s="6">
        <f t="shared" si="54"/>
        <v>4.6809652067505755E-3</v>
      </c>
      <c r="G89" s="6">
        <f t="shared" si="55"/>
        <v>4.6739978699573241E-3</v>
      </c>
      <c r="H89" s="6">
        <f t="shared" si="56"/>
        <v>4.6685897328230218E-3</v>
      </c>
      <c r="N89" s="12">
        <f t="shared" si="66"/>
        <v>138.27138372003981</v>
      </c>
      <c r="O89" s="12">
        <f t="shared" si="66"/>
        <v>140.15130575168266</v>
      </c>
      <c r="P89" s="12">
        <f t="shared" si="66"/>
        <v>150.22355871291117</v>
      </c>
      <c r="Q89" s="12">
        <f t="shared" si="66"/>
        <v>190.26913144277282</v>
      </c>
      <c r="R89" s="12">
        <f t="shared" si="66"/>
        <v>253.29475245788367</v>
      </c>
      <c r="S89" s="12">
        <f t="shared" si="66"/>
        <v>337.80180458313885</v>
      </c>
      <c r="T89" s="12">
        <f t="shared" si="66"/>
        <v>379.22068592764253</v>
      </c>
      <c r="V89" s="12">
        <f t="shared" si="58"/>
        <v>138.27138372003981</v>
      </c>
      <c r="W89" s="12">
        <f t="shared" si="59"/>
        <v>142.30187153016939</v>
      </c>
      <c r="X89" s="12">
        <f t="shared" si="60"/>
        <v>152.36477677946061</v>
      </c>
      <c r="Y89" s="12">
        <f t="shared" si="61"/>
        <v>193.54473133672485</v>
      </c>
      <c r="Z89" s="12">
        <f t="shared" si="62"/>
        <v>255.36586845858042</v>
      </c>
      <c r="AA89" s="12">
        <f t="shared" si="63"/>
        <v>340.05700064912185</v>
      </c>
      <c r="AB89" s="12">
        <f t="shared" si="64"/>
        <v>381.31068448165468</v>
      </c>
      <c r="AD89" s="12">
        <f t="shared" si="67"/>
        <v>29642.336166628378</v>
      </c>
      <c r="AE89" s="12">
        <f t="shared" si="65"/>
        <v>30043.19943733421</v>
      </c>
      <c r="AF89" s="12">
        <f t="shared" si="65"/>
        <v>32202.477754513919</v>
      </c>
      <c r="AG89" s="12">
        <f t="shared" si="65"/>
        <v>40786.231271451979</v>
      </c>
      <c r="AH89" s="12">
        <f t="shared" si="65"/>
        <v>54298.739359734274</v>
      </c>
      <c r="AI89" s="12">
        <f t="shared" si="65"/>
        <v>72415.004107717788</v>
      </c>
      <c r="AJ89" s="12">
        <f t="shared" si="65"/>
        <v>81294.464293304234</v>
      </c>
    </row>
    <row r="90" spans="1:36" x14ac:dyDescent="0.25">
      <c r="A90" s="20" t="s">
        <v>0</v>
      </c>
      <c r="B90" s="5">
        <v>2.308606348667459E-2</v>
      </c>
      <c r="C90" s="6">
        <f t="shared" si="51"/>
        <v>2.3440309905058875E-2</v>
      </c>
      <c r="D90" s="6">
        <f t="shared" si="52"/>
        <v>2.3415121702620893E-2</v>
      </c>
      <c r="E90" s="6">
        <f t="shared" si="53"/>
        <v>2.3483504240912046E-2</v>
      </c>
      <c r="F90" s="6">
        <f t="shared" si="54"/>
        <v>2.3274831374743263E-2</v>
      </c>
      <c r="G90" s="6">
        <f t="shared" si="55"/>
        <v>2.3240188180053394E-2</v>
      </c>
      <c r="H90" s="6">
        <f t="shared" si="56"/>
        <v>2.3213297683266354E-2</v>
      </c>
      <c r="N90" s="12">
        <f t="shared" si="66"/>
        <v>294.53129325218515</v>
      </c>
      <c r="O90" s="12">
        <f t="shared" si="66"/>
        <v>345.14727233733549</v>
      </c>
      <c r="P90" s="12">
        <f t="shared" si="66"/>
        <v>419.68649039570835</v>
      </c>
      <c r="Q90" s="12">
        <f t="shared" si="66"/>
        <v>484.81318219835669</v>
      </c>
      <c r="R90" s="12">
        <f t="shared" si="66"/>
        <v>604.76724309417023</v>
      </c>
      <c r="S90" s="12">
        <f t="shared" si="66"/>
        <v>803.61338525408212</v>
      </c>
      <c r="T90" s="12">
        <f t="shared" si="66"/>
        <v>1092.5058636664455</v>
      </c>
      <c r="V90" s="12">
        <f t="shared" si="58"/>
        <v>294.53129325218515</v>
      </c>
      <c r="W90" s="12">
        <f t="shared" si="59"/>
        <v>350.44341930111648</v>
      </c>
      <c r="X90" s="12">
        <f t="shared" si="60"/>
        <v>425.66851014827853</v>
      </c>
      <c r="Y90" s="12">
        <f t="shared" si="61"/>
        <v>493.15953873109322</v>
      </c>
      <c r="Z90" s="12">
        <f t="shared" si="62"/>
        <v>609.71224531674034</v>
      </c>
      <c r="AA90" s="12">
        <f t="shared" si="63"/>
        <v>808.97838248147343</v>
      </c>
      <c r="AB90" s="12">
        <f t="shared" si="64"/>
        <v>1098.5269900449475</v>
      </c>
      <c r="AD90" s="12">
        <f t="shared" si="67"/>
        <v>12463.43818137004</v>
      </c>
      <c r="AE90" s="12">
        <f t="shared" si="65"/>
        <v>14600.016737605085</v>
      </c>
      <c r="AF90" s="12">
        <f t="shared" si="65"/>
        <v>17753.545570154056</v>
      </c>
      <c r="AG90" s="12">
        <f t="shared" si="65"/>
        <v>20507.093816640372</v>
      </c>
      <c r="AH90" s="12">
        <f t="shared" si="65"/>
        <v>25586.492380181469</v>
      </c>
      <c r="AI90" s="12">
        <f t="shared" si="65"/>
        <v>34000.480827311156</v>
      </c>
      <c r="AJ90" s="12">
        <f t="shared" si="65"/>
        <v>46224.64979568321</v>
      </c>
    </row>
    <row r="91" spans="1:36" x14ac:dyDescent="0.25">
      <c r="A91" s="19" t="s">
        <v>97</v>
      </c>
      <c r="B91" s="9">
        <f>SUM(B76:B90)*5</f>
        <v>20.012628207934071</v>
      </c>
      <c r="C91" s="9">
        <f t="shared" ref="C91:G91" si="68">SUM(C76:C90)*5</f>
        <v>20.319713990194398</v>
      </c>
      <c r="D91" s="9">
        <f t="shared" si="68"/>
        <v>20.297879079668895</v>
      </c>
      <c r="E91" s="9">
        <f t="shared" si="68"/>
        <v>20.35715788722851</v>
      </c>
      <c r="F91" s="9">
        <f t="shared" si="68"/>
        <v>20.176265528072939</v>
      </c>
      <c r="G91" s="9">
        <f t="shared" si="68"/>
        <v>20.146234363354729</v>
      </c>
      <c r="H91" s="9">
        <f>SUM(H76:H90)*5</f>
        <v>20.122923784015981</v>
      </c>
    </row>
    <row r="92" spans="1:36" ht="15.75" x14ac:dyDescent="0.25">
      <c r="B92" s="10"/>
      <c r="C92" s="10"/>
      <c r="D92" s="10"/>
      <c r="E92" s="10"/>
      <c r="F92" s="10"/>
      <c r="N92" s="17" t="s">
        <v>99</v>
      </c>
      <c r="O92" s="17"/>
      <c r="P92" s="17"/>
      <c r="Q92" s="17"/>
      <c r="R92" s="17"/>
      <c r="S92" s="17"/>
      <c r="T92" s="17"/>
      <c r="U92" s="17"/>
      <c r="V92" s="17" t="s">
        <v>79</v>
      </c>
      <c r="W92" s="16"/>
      <c r="X92" s="16"/>
      <c r="Y92" s="16"/>
      <c r="Z92" s="16"/>
      <c r="AA92" s="16"/>
      <c r="AB92" s="16"/>
      <c r="AC92" s="16"/>
      <c r="AD92" s="17" t="s">
        <v>79</v>
      </c>
    </row>
    <row r="93" spans="1:36" s="16" customFormat="1" ht="15.75" x14ac:dyDescent="0.25">
      <c r="A93" s="18" t="s">
        <v>87</v>
      </c>
      <c r="B93" s="10"/>
      <c r="C93" s="10"/>
      <c r="D93" s="10"/>
      <c r="E93" s="10"/>
      <c r="F93" s="10"/>
      <c r="N93" s="31" t="s">
        <v>113</v>
      </c>
      <c r="V93" s="18" t="s">
        <v>114</v>
      </c>
      <c r="AD93" s="18" t="s">
        <v>115</v>
      </c>
    </row>
    <row r="94" spans="1:36" s="16" customFormat="1" x14ac:dyDescent="0.25">
      <c r="A94" s="19" t="s">
        <v>21</v>
      </c>
      <c r="B94" s="1">
        <v>2006</v>
      </c>
      <c r="C94" s="1">
        <v>2011</v>
      </c>
      <c r="D94" s="1">
        <v>2016</v>
      </c>
      <c r="E94" s="1">
        <v>2021</v>
      </c>
      <c r="F94" s="1">
        <v>2026</v>
      </c>
      <c r="G94" s="1">
        <v>2031</v>
      </c>
      <c r="H94" s="1">
        <v>2036</v>
      </c>
      <c r="N94" s="1">
        <f>B94</f>
        <v>2006</v>
      </c>
      <c r="O94" s="1">
        <f>N94+5</f>
        <v>2011</v>
      </c>
      <c r="P94" s="1">
        <f t="shared" ref="P94" si="69">O94+5</f>
        <v>2016</v>
      </c>
      <c r="Q94" s="1">
        <f t="shared" ref="Q94" si="70">P94+5</f>
        <v>2021</v>
      </c>
      <c r="R94" s="1">
        <f t="shared" ref="R94" si="71">Q94+5</f>
        <v>2026</v>
      </c>
      <c r="S94" s="1">
        <f t="shared" ref="S94" si="72">R94+5</f>
        <v>2031</v>
      </c>
      <c r="T94" s="1">
        <f t="shared" ref="T94" si="73">S94+5</f>
        <v>2036</v>
      </c>
      <c r="V94" s="1">
        <f>B94</f>
        <v>2006</v>
      </c>
      <c r="W94" s="1">
        <f>V94+5</f>
        <v>2011</v>
      </c>
      <c r="X94" s="1">
        <f t="shared" ref="X94" si="74">W94+5</f>
        <v>2016</v>
      </c>
      <c r="Y94" s="1">
        <f t="shared" ref="Y94" si="75">X94+5</f>
        <v>2021</v>
      </c>
      <c r="Z94" s="1">
        <f t="shared" ref="Z94" si="76">Y94+5</f>
        <v>2026</v>
      </c>
      <c r="AA94" s="1">
        <f t="shared" ref="AA94" si="77">Z94+5</f>
        <v>2031</v>
      </c>
      <c r="AB94" s="1">
        <f t="shared" ref="AB94" si="78">AA94+5</f>
        <v>2036</v>
      </c>
      <c r="AD94" s="1">
        <f>V94</f>
        <v>2006</v>
      </c>
      <c r="AE94" s="1">
        <f>AD94+5</f>
        <v>2011</v>
      </c>
      <c r="AF94" s="1">
        <f t="shared" ref="AF94:AJ94" si="79">AE94+5</f>
        <v>2016</v>
      </c>
      <c r="AG94" s="1">
        <f t="shared" si="79"/>
        <v>2021</v>
      </c>
      <c r="AH94" s="1">
        <f t="shared" si="79"/>
        <v>2026</v>
      </c>
      <c r="AI94" s="1">
        <f t="shared" si="79"/>
        <v>2031</v>
      </c>
      <c r="AJ94" s="1">
        <f t="shared" si="79"/>
        <v>2036</v>
      </c>
    </row>
    <row r="95" spans="1:36" s="16" customFormat="1" x14ac:dyDescent="0.25">
      <c r="A95" s="20" t="s">
        <v>5</v>
      </c>
      <c r="B95" s="5">
        <v>7.6708777080945574E-3</v>
      </c>
      <c r="C95" s="29">
        <f t="shared" ref="C95:C109" si="80">$B95*((W$120+($V$123*(W$121-W$120)))/W$120)</f>
        <v>7.7885842610339456E-3</v>
      </c>
      <c r="D95" s="29">
        <f t="shared" ref="D95:D109" si="81">$B95*((X$120+($V$123*(X$121-X$120)))/X$120)</f>
        <v>7.7802148991156601E-3</v>
      </c>
      <c r="E95" s="29">
        <f t="shared" ref="E95:E109" si="82">$B95*((Y$120+($V$123*(Y$121-Y$120)))/Y$120)</f>
        <v>7.8029365765858493E-3</v>
      </c>
      <c r="F95" s="29">
        <f t="shared" ref="F95:F109" si="83">$B95*((Z$120+($V$123*(Z$121-Z$120)))/Z$120)</f>
        <v>7.7336001980255883E-3</v>
      </c>
      <c r="G95" s="29">
        <f t="shared" ref="G95:G109" si="84">$B95*((AA$120+($V$123*(AA$121-AA$120)))/AA$120)</f>
        <v>7.7220891965923168E-3</v>
      </c>
      <c r="H95" s="29">
        <f t="shared" ref="H95:H109" si="85">$B95*((AB$120+($V$123*(AB$121-AB$120)))/AB$120)</f>
        <v>7.7131542080663452E-3</v>
      </c>
      <c r="N95" s="12">
        <f t="shared" ref="N95:N109" si="86">$B95*V55</f>
        <v>2043.4817141819501</v>
      </c>
      <c r="O95" s="12">
        <f t="shared" ref="O95:O109" si="87">$B95*W55</f>
        <v>2254.2652190000699</v>
      </c>
      <c r="P95" s="12">
        <f>$B95*X55</f>
        <v>2297.7718488329483</v>
      </c>
      <c r="Q95" s="12">
        <f t="shared" ref="Q95:Q109" si="88">$B95*Y55</f>
        <v>2396.2411716786223</v>
      </c>
      <c r="R95" s="12">
        <f t="shared" ref="R95:R109" si="89">$B95*Z55</f>
        <v>2735.4338089635321</v>
      </c>
      <c r="S95" s="12">
        <f t="shared" ref="S95:S109" si="90">$B95*AA55</f>
        <v>2793.1738034102964</v>
      </c>
      <c r="T95" s="12">
        <f t="shared" ref="T95:T109" si="91">$B95*AB55</f>
        <v>2950.6045610384267</v>
      </c>
      <c r="V95" s="12">
        <f>B95*V55</f>
        <v>2043.4817141819501</v>
      </c>
      <c r="W95" s="12">
        <f>C95*W55</f>
        <v>2288.8560179199453</v>
      </c>
      <c r="X95" s="12">
        <f t="shared" ref="X95:X109" si="92">D95*X55</f>
        <v>2330.5232404101666</v>
      </c>
      <c r="Y95" s="12">
        <f t="shared" ref="Y95:Y109" si="93">E95*Y55</f>
        <v>2437.4939343748915</v>
      </c>
      <c r="Z95" s="12">
        <f t="shared" ref="Z95:Z109" si="94">F95*Z55</f>
        <v>2757.8006392101761</v>
      </c>
      <c r="AA95" s="12">
        <f t="shared" ref="AA95:AA109" si="95">G95*AA55</f>
        <v>2811.8212898582483</v>
      </c>
      <c r="AB95" s="12">
        <f t="shared" ref="AB95:AB109" si="96">H95*AB55</f>
        <v>2966.8662247473744</v>
      </c>
      <c r="AD95" s="12">
        <f>V55-V95</f>
        <v>264351.28977664787</v>
      </c>
      <c r="AE95" s="12">
        <f t="shared" ref="AE95:AJ109" si="97">W55-W95</f>
        <v>291584.32313878811</v>
      </c>
      <c r="AF95" s="12">
        <f t="shared" si="97"/>
        <v>297214.31846763397</v>
      </c>
      <c r="AG95" s="12">
        <f t="shared" si="97"/>
        <v>309944.12168570358</v>
      </c>
      <c r="AH95" s="12">
        <f t="shared" si="97"/>
        <v>353842.04530501785</v>
      </c>
      <c r="AI95" s="12">
        <f t="shared" si="97"/>
        <v>361315.19385768467</v>
      </c>
      <c r="AJ95" s="12">
        <f t="shared" si="97"/>
        <v>381683.32288266777</v>
      </c>
    </row>
    <row r="96" spans="1:36" s="16" customFormat="1" x14ac:dyDescent="0.25">
      <c r="A96" s="20" t="s">
        <v>6</v>
      </c>
      <c r="B96" s="5">
        <v>4.8839888495585786E-2</v>
      </c>
      <c r="C96" s="29">
        <f t="shared" si="80"/>
        <v>4.9589317066803029E-2</v>
      </c>
      <c r="D96" s="29">
        <f t="shared" si="81"/>
        <v>4.9536029983052898E-2</v>
      </c>
      <c r="E96" s="29">
        <f t="shared" si="82"/>
        <v>4.9680697156263817E-2</v>
      </c>
      <c r="F96" s="29">
        <f t="shared" si="83"/>
        <v>4.9239237765769626E-2</v>
      </c>
      <c r="G96" s="29">
        <f t="shared" si="84"/>
        <v>4.9165948104812021E-2</v>
      </c>
      <c r="H96" s="29">
        <f t="shared" si="85"/>
        <v>4.9109059719946065E-2</v>
      </c>
      <c r="N96" s="12">
        <f t="shared" si="86"/>
        <v>10213.32094327079</v>
      </c>
      <c r="O96" s="12">
        <f>$B96*W56</f>
        <v>11360.007098140326</v>
      </c>
      <c r="P96" s="12">
        <f t="shared" ref="P96:P109" si="98">$B96*X56</f>
        <v>12183.00649888794</v>
      </c>
      <c r="Q96" s="12">
        <f t="shared" si="88"/>
        <v>12397.125571229113</v>
      </c>
      <c r="R96" s="12">
        <f t="shared" si="89"/>
        <v>12883.832982609718</v>
      </c>
      <c r="S96" s="12">
        <f t="shared" si="90"/>
        <v>14557.377357820538</v>
      </c>
      <c r="T96" s="12">
        <f t="shared" si="91"/>
        <v>14862.434749692995</v>
      </c>
      <c r="V96" s="12">
        <f t="shared" ref="V96:V109" si="99">B96*V56</f>
        <v>10213.32094327079</v>
      </c>
      <c r="W96" s="12">
        <f>C96*W56</f>
        <v>11534.321867293545</v>
      </c>
      <c r="X96" s="12">
        <f t="shared" si="92"/>
        <v>12356.657515038887</v>
      </c>
      <c r="Y96" s="12">
        <f t="shared" si="93"/>
        <v>12610.549697878065</v>
      </c>
      <c r="Z96" s="12">
        <f t="shared" si="94"/>
        <v>12989.180260362833</v>
      </c>
      <c r="AA96" s="12">
        <f t="shared" si="95"/>
        <v>14654.563754408622</v>
      </c>
      <c r="AB96" s="12">
        <f t="shared" si="96"/>
        <v>14944.346070168494</v>
      </c>
      <c r="AD96" s="12">
        <f t="shared" ref="AD96:AD109" si="100">V56-V96</f>
        <v>198905.11191707212</v>
      </c>
      <c r="AE96" s="12">
        <f t="shared" si="97"/>
        <v>221062.58709508172</v>
      </c>
      <c r="AF96" s="12">
        <f t="shared" si="97"/>
        <v>237091.21950026302</v>
      </c>
      <c r="AG96" s="12">
        <f t="shared" si="97"/>
        <v>241221.42971684935</v>
      </c>
      <c r="AH96" s="12">
        <f t="shared" si="97"/>
        <v>250808.16611920917</v>
      </c>
      <c r="AI96" s="12">
        <f t="shared" si="97"/>
        <v>283408.71620447689</v>
      </c>
      <c r="AJ96" s="12">
        <f t="shared" si="97"/>
        <v>289365.00449348567</v>
      </c>
    </row>
    <row r="97" spans="1:36" s="16" customFormat="1" x14ac:dyDescent="0.25">
      <c r="A97" s="20" t="s">
        <v>7</v>
      </c>
      <c r="B97" s="5">
        <v>0.12602515318976867</v>
      </c>
      <c r="C97" s="29">
        <f t="shared" si="80"/>
        <v>0.12795895880238753</v>
      </c>
      <c r="D97" s="29">
        <f t="shared" si="81"/>
        <v>0.12782145822448893</v>
      </c>
      <c r="E97" s="29">
        <f>$B97*((Y$120+($V$123*(Y$121-Y$120)))/Y$120)</f>
        <v>0.12819475356211207</v>
      </c>
      <c r="F97" s="29">
        <f t="shared" si="83"/>
        <v>0.12705562345703167</v>
      </c>
      <c r="G97" s="29">
        <f t="shared" si="84"/>
        <v>0.12686650875931396</v>
      </c>
      <c r="H97" s="29">
        <f t="shared" si="85"/>
        <v>0.12671971547951155</v>
      </c>
      <c r="N97" s="12">
        <f t="shared" si="86"/>
        <v>15063.014947129941</v>
      </c>
      <c r="O97" s="12">
        <f t="shared" si="87"/>
        <v>20233.8674809974</v>
      </c>
      <c r="P97" s="12">
        <f t="shared" si="98"/>
        <v>21219.424002708398</v>
      </c>
      <c r="Q97" s="12">
        <f t="shared" si="88"/>
        <v>22569.881499718467</v>
      </c>
      <c r="R97" s="12">
        <f t="shared" si="89"/>
        <v>22930.845349137067</v>
      </c>
      <c r="S97" s="12">
        <f t="shared" si="90"/>
        <v>23753.118088342286</v>
      </c>
      <c r="T97" s="12">
        <f t="shared" si="91"/>
        <v>26562.899297719119</v>
      </c>
      <c r="V97" s="12">
        <f t="shared" si="99"/>
        <v>15063.014947129941</v>
      </c>
      <c r="W97" s="12">
        <f t="shared" ref="W97:W109" si="101">C97*W57</f>
        <v>20544.348091489654</v>
      </c>
      <c r="X97" s="12">
        <f t="shared" si="92"/>
        <v>21521.875991102595</v>
      </c>
      <c r="Y97" s="12">
        <f t="shared" si="93"/>
        <v>22958.435864193631</v>
      </c>
      <c r="Z97" s="12">
        <f t="shared" si="94"/>
        <v>23118.34406457136</v>
      </c>
      <c r="AA97" s="12">
        <f t="shared" si="95"/>
        <v>23911.696099888923</v>
      </c>
      <c r="AB97" s="12">
        <f t="shared" si="96"/>
        <v>26709.295375735797</v>
      </c>
      <c r="AD97" s="12">
        <f t="shared" si="100"/>
        <v>104460.86235733208</v>
      </c>
      <c r="AE97" s="12">
        <f t="shared" si="97"/>
        <v>140009.85056541848</v>
      </c>
      <c r="AF97" s="12">
        <f t="shared" si="97"/>
        <v>146852.63866436612</v>
      </c>
      <c r="AG97" s="12">
        <f t="shared" si="97"/>
        <v>156131.85625973452</v>
      </c>
      <c r="AH97" s="12">
        <f t="shared" si="97"/>
        <v>158836.16873501078</v>
      </c>
      <c r="AI97" s="12">
        <f t="shared" si="97"/>
        <v>164567.48831002679</v>
      </c>
      <c r="AJ97" s="12">
        <f t="shared" si="97"/>
        <v>184065.28910519482</v>
      </c>
    </row>
    <row r="98" spans="1:36" s="16" customFormat="1" x14ac:dyDescent="0.25">
      <c r="A98" s="20" t="s">
        <v>8</v>
      </c>
      <c r="B98" s="5">
        <v>0.23983851101683318</v>
      </c>
      <c r="C98" s="29">
        <f t="shared" si="80"/>
        <v>0.24351873712239566</v>
      </c>
      <c r="D98" s="29">
        <f t="shared" si="81"/>
        <v>0.24325705972679276</v>
      </c>
      <c r="E98" s="29">
        <f t="shared" si="82"/>
        <v>0.24396747820817521</v>
      </c>
      <c r="F98" s="29">
        <f t="shared" si="83"/>
        <v>0.24179959932573067</v>
      </c>
      <c r="G98" s="29">
        <f t="shared" si="84"/>
        <v>0.24143969508150645</v>
      </c>
      <c r="H98" s="29">
        <f t="shared" si="85"/>
        <v>0.24116033274181484</v>
      </c>
      <c r="N98" s="12">
        <f t="shared" si="86"/>
        <v>20649.068787438951</v>
      </c>
      <c r="O98" s="12">
        <f t="shared" si="87"/>
        <v>27017.676886564594</v>
      </c>
      <c r="P98" s="12">
        <f t="shared" si="98"/>
        <v>31084.434016456027</v>
      </c>
      <c r="Q98" s="12">
        <f t="shared" si="88"/>
        <v>32493.595129213001</v>
      </c>
      <c r="R98" s="12">
        <f t="shared" si="89"/>
        <v>34333.842884497804</v>
      </c>
      <c r="S98" s="12">
        <f t="shared" si="90"/>
        <v>34844.526276331693</v>
      </c>
      <c r="T98" s="12">
        <f t="shared" si="91"/>
        <v>35998.322974233794</v>
      </c>
      <c r="V98" s="12">
        <f t="shared" si="99"/>
        <v>20649.068787438951</v>
      </c>
      <c r="W98" s="12">
        <f t="shared" si="101"/>
        <v>27432.252341390562</v>
      </c>
      <c r="X98" s="12">
        <f>D98*X58</f>
        <v>31527.49735668549</v>
      </c>
      <c r="Y98" s="12">
        <f t="shared" si="93"/>
        <v>33052.992315463278</v>
      </c>
      <c r="Z98" s="12">
        <f t="shared" si="94"/>
        <v>34614.580525816746</v>
      </c>
      <c r="AA98" s="12">
        <f t="shared" si="95"/>
        <v>35077.151553974596</v>
      </c>
      <c r="AB98" s="12">
        <f t="shared" si="96"/>
        <v>36196.720492499364</v>
      </c>
      <c r="AD98" s="12">
        <f t="shared" si="100"/>
        <v>65446.649118305082</v>
      </c>
      <c r="AE98" s="12">
        <f t="shared" si="97"/>
        <v>85217.199875515274</v>
      </c>
      <c r="AF98" s="12">
        <f>X58-X98</f>
        <v>98078.185586677806</v>
      </c>
      <c r="AG98" s="12">
        <f t="shared" si="97"/>
        <v>102428.14868833666</v>
      </c>
      <c r="AH98" s="12">
        <f t="shared" si="97"/>
        <v>108539.42230272846</v>
      </c>
      <c r="AI98" s="12">
        <f t="shared" si="97"/>
        <v>110206.13147093591</v>
      </c>
      <c r="AJ98" s="12">
        <f t="shared" si="97"/>
        <v>113897.28576868543</v>
      </c>
    </row>
    <row r="99" spans="1:36" s="16" customFormat="1" x14ac:dyDescent="0.25">
      <c r="A99" s="20" t="s">
        <v>9</v>
      </c>
      <c r="B99" s="5">
        <v>0.31310952316749807</v>
      </c>
      <c r="C99" s="29">
        <f t="shared" si="80"/>
        <v>0.31791406367342362</v>
      </c>
      <c r="D99" s="29">
        <f t="shared" si="81"/>
        <v>0.31757244345482921</v>
      </c>
      <c r="E99" s="29">
        <f t="shared" si="82"/>
        <v>0.31849989581021604</v>
      </c>
      <c r="F99" s="29">
        <f t="shared" si="83"/>
        <v>0.3156697267923661</v>
      </c>
      <c r="G99" s="29">
        <f t="shared" si="84"/>
        <v>0.31519987128076687</v>
      </c>
      <c r="H99" s="29">
        <f t="shared" si="85"/>
        <v>0.31483516334207534</v>
      </c>
      <c r="N99" s="12">
        <f t="shared" si="86"/>
        <v>23876.521605830527</v>
      </c>
      <c r="O99" s="12">
        <f t="shared" si="87"/>
        <v>33308.801293330616</v>
      </c>
      <c r="P99" s="12">
        <f t="shared" si="98"/>
        <v>34619.312997050867</v>
      </c>
      <c r="Q99" s="12">
        <f t="shared" si="88"/>
        <v>39435.765550675489</v>
      </c>
      <c r="R99" s="12">
        <f t="shared" si="89"/>
        <v>41131.308458627813</v>
      </c>
      <c r="S99" s="12">
        <f t="shared" si="90"/>
        <v>43270.597888556789</v>
      </c>
      <c r="T99" s="12">
        <f t="shared" si="91"/>
        <v>43883.595236941823</v>
      </c>
      <c r="V99" s="12">
        <f t="shared" si="99"/>
        <v>23876.521605830527</v>
      </c>
      <c r="W99" s="12">
        <f t="shared" si="101"/>
        <v>33819.911538074026</v>
      </c>
      <c r="X99" s="12">
        <f t="shared" si="92"/>
        <v>35112.760889484831</v>
      </c>
      <c r="Y99" s="12">
        <f t="shared" si="93"/>
        <v>40114.676462162788</v>
      </c>
      <c r="Z99" s="12">
        <f t="shared" si="94"/>
        <v>41467.626958129375</v>
      </c>
      <c r="AA99" s="12">
        <f t="shared" si="95"/>
        <v>43559.476398994077</v>
      </c>
      <c r="AB99" s="12">
        <f t="shared" si="96"/>
        <v>44125.450847654902</v>
      </c>
      <c r="AD99" s="12">
        <f t="shared" si="100"/>
        <v>52379.611916680617</v>
      </c>
      <c r="AE99" s="12">
        <f t="shared" si="97"/>
        <v>72560.759852467047</v>
      </c>
      <c r="AF99" s="12">
        <f t="shared" si="97"/>
        <v>75453.384294579882</v>
      </c>
      <c r="AG99" s="12">
        <f t="shared" si="97"/>
        <v>85834.113442829374</v>
      </c>
      <c r="AH99" s="12">
        <f t="shared" si="97"/>
        <v>89896.338093245315</v>
      </c>
      <c r="AI99" s="12">
        <f t="shared" si="97"/>
        <v>94636.888409141015</v>
      </c>
      <c r="AJ99" s="12">
        <f t="shared" si="97"/>
        <v>96028.686889849429</v>
      </c>
    </row>
    <row r="100" spans="1:36" s="16" customFormat="1" x14ac:dyDescent="0.25">
      <c r="A100" s="20" t="s">
        <v>10</v>
      </c>
      <c r="B100" s="5">
        <v>0.28886623898315245</v>
      </c>
      <c r="C100" s="29">
        <f t="shared" si="80"/>
        <v>0.2932987759815448</v>
      </c>
      <c r="D100" s="29">
        <f t="shared" si="81"/>
        <v>0.29298360655869343</v>
      </c>
      <c r="E100" s="29">
        <f t="shared" si="82"/>
        <v>0.29383924860696592</v>
      </c>
      <c r="F100" s="29">
        <f t="shared" si="83"/>
        <v>0.29122821246982611</v>
      </c>
      <c r="G100" s="29">
        <f t="shared" si="84"/>
        <v>0.29079473669071809</v>
      </c>
      <c r="H100" s="29">
        <f t="shared" si="85"/>
        <v>0.29045826717196516</v>
      </c>
      <c r="N100" s="12">
        <f t="shared" si="86"/>
        <v>22036.209690410557</v>
      </c>
      <c r="O100" s="12">
        <f>$B100*W60</f>
        <v>30660.476503059686</v>
      </c>
      <c r="P100" s="12">
        <f t="shared" si="98"/>
        <v>32647.297986343601</v>
      </c>
      <c r="Q100" s="12">
        <f t="shared" si="88"/>
        <v>33875.328644830457</v>
      </c>
      <c r="R100" s="12">
        <f t="shared" si="89"/>
        <v>38335.856842260662</v>
      </c>
      <c r="S100" s="12">
        <f t="shared" si="90"/>
        <v>39931.136817408224</v>
      </c>
      <c r="T100" s="12">
        <f t="shared" si="91"/>
        <v>41893.107740337538</v>
      </c>
      <c r="V100" s="12">
        <f t="shared" si="99"/>
        <v>22036.209690410557</v>
      </c>
      <c r="W100" s="12">
        <f t="shared" si="101"/>
        <v>31130.949262238988</v>
      </c>
      <c r="X100" s="12">
        <f t="shared" si="92"/>
        <v>33112.637676544764</v>
      </c>
      <c r="Y100" s="12">
        <f t="shared" si="93"/>
        <v>34458.513221725269</v>
      </c>
      <c r="Z100" s="12">
        <f t="shared" si="94"/>
        <v>38649.317763720639</v>
      </c>
      <c r="AA100" s="12">
        <f t="shared" si="95"/>
        <v>40197.720777111987</v>
      </c>
      <c r="AB100" s="12">
        <f t="shared" si="96"/>
        <v>42123.993179474906</v>
      </c>
      <c r="AD100" s="12">
        <f t="shared" si="100"/>
        <v>54248.958725188801</v>
      </c>
      <c r="AE100" s="12">
        <f t="shared" si="97"/>
        <v>75009.791209851624</v>
      </c>
      <c r="AF100" s="12">
        <f t="shared" si="97"/>
        <v>79906.101035415588</v>
      </c>
      <c r="AG100" s="12">
        <f t="shared" si="97"/>
        <v>82811.434156258794</v>
      </c>
      <c r="AH100" s="12">
        <f t="shared" si="97"/>
        <v>94062.13019644242</v>
      </c>
      <c r="AI100" s="12">
        <f t="shared" si="97"/>
        <v>98036.283161773827</v>
      </c>
      <c r="AJ100" s="12">
        <f t="shared" si="97"/>
        <v>102901.98108393105</v>
      </c>
    </row>
    <row r="101" spans="1:36" s="16" customFormat="1" x14ac:dyDescent="0.25">
      <c r="A101" s="20" t="s">
        <v>11</v>
      </c>
      <c r="B101" s="5">
        <v>0.17498550813070141</v>
      </c>
      <c r="C101" s="29">
        <f t="shared" si="80"/>
        <v>0.17767059082399966</v>
      </c>
      <c r="D101" s="29">
        <f t="shared" si="81"/>
        <v>0.17747967172663803</v>
      </c>
      <c r="E101" s="29">
        <f t="shared" si="82"/>
        <v>0.17799799106752748</v>
      </c>
      <c r="F101" s="29">
        <f t="shared" si="83"/>
        <v>0.17641631268651156</v>
      </c>
      <c r="G101" s="29">
        <f t="shared" si="84"/>
        <v>0.17615372755459521</v>
      </c>
      <c r="H101" s="29">
        <f t="shared" si="85"/>
        <v>0.17594990557139384</v>
      </c>
      <c r="N101" s="12">
        <f t="shared" si="86"/>
        <v>13039.5241450954</v>
      </c>
      <c r="O101" s="12">
        <f t="shared" si="87"/>
        <v>18278.07896139098</v>
      </c>
      <c r="P101" s="12">
        <f t="shared" si="98"/>
        <v>19485.044373691468</v>
      </c>
      <c r="Q101" s="12">
        <f t="shared" si="88"/>
        <v>20690.616332350164</v>
      </c>
      <c r="R101" s="12">
        <f t="shared" si="89"/>
        <v>21452.507277930083</v>
      </c>
      <c r="S101" s="12">
        <f t="shared" si="90"/>
        <v>24188.482846147872</v>
      </c>
      <c r="T101" s="12">
        <f t="shared" si="91"/>
        <v>25181.185201332446</v>
      </c>
      <c r="V101" s="12">
        <f t="shared" si="99"/>
        <v>13039.5241450954</v>
      </c>
      <c r="W101" s="12">
        <f t="shared" si="101"/>
        <v>18558.548778636145</v>
      </c>
      <c r="X101" s="12">
        <f t="shared" si="92"/>
        <v>19762.775306162581</v>
      </c>
      <c r="Y101" s="12">
        <f t="shared" si="93"/>
        <v>21046.817993387507</v>
      </c>
      <c r="Z101" s="12">
        <f t="shared" si="94"/>
        <v>21627.91806179846</v>
      </c>
      <c r="AA101" s="12">
        <f t="shared" si="95"/>
        <v>24349.96739305267</v>
      </c>
      <c r="AB101" s="12">
        <f t="shared" si="96"/>
        <v>25319.9662399521</v>
      </c>
      <c r="AD101" s="12">
        <f t="shared" si="100"/>
        <v>61478.213262940852</v>
      </c>
      <c r="AE101" s="12">
        <f t="shared" si="97"/>
        <v>85896.266689503012</v>
      </c>
      <c r="AF101" s="12">
        <f t="shared" si="97"/>
        <v>91589.556563157486</v>
      </c>
      <c r="AG101" s="12">
        <f t="shared" si="97"/>
        <v>97195.067025432349</v>
      </c>
      <c r="AH101" s="12">
        <f t="shared" si="97"/>
        <v>100967.99006281391</v>
      </c>
      <c r="AI101" s="12">
        <f t="shared" si="97"/>
        <v>113881.38161717987</v>
      </c>
      <c r="AJ101" s="12">
        <f t="shared" si="97"/>
        <v>118584.43744657453</v>
      </c>
    </row>
    <row r="102" spans="1:36" s="16" customFormat="1" x14ac:dyDescent="0.25">
      <c r="A102" s="20" t="s">
        <v>12</v>
      </c>
      <c r="B102" s="5">
        <v>6.9609190721037176E-2</v>
      </c>
      <c r="C102" s="29">
        <f t="shared" si="80"/>
        <v>7.067731593492603E-2</v>
      </c>
      <c r="D102" s="29">
        <f t="shared" si="81"/>
        <v>7.060136836645306E-2</v>
      </c>
      <c r="E102" s="29">
        <f t="shared" si="82"/>
        <v>7.0807555668703392E-2</v>
      </c>
      <c r="F102" s="29">
        <f t="shared" si="83"/>
        <v>7.017836441018363E-2</v>
      </c>
      <c r="G102" s="29">
        <f t="shared" si="84"/>
        <v>7.0073908111354458E-2</v>
      </c>
      <c r="H102" s="29">
        <f t="shared" si="85"/>
        <v>6.9992827778169342E-2</v>
      </c>
      <c r="N102" s="12">
        <f t="shared" si="86"/>
        <v>4713.5684169490496</v>
      </c>
      <c r="O102" s="12">
        <f t="shared" si="87"/>
        <v>6903.1206904727178</v>
      </c>
      <c r="P102" s="12">
        <f t="shared" si="98"/>
        <v>7458.033727694301</v>
      </c>
      <c r="Q102" s="12">
        <f t="shared" si="88"/>
        <v>7936.9028567798405</v>
      </c>
      <c r="R102" s="12">
        <f t="shared" si="89"/>
        <v>8414.8099191775909</v>
      </c>
      <c r="S102" s="12">
        <f t="shared" si="90"/>
        <v>8724.1077478240168</v>
      </c>
      <c r="T102" s="12">
        <f t="shared" si="91"/>
        <v>9817.1112505002366</v>
      </c>
      <c r="V102" s="12">
        <f t="shared" si="99"/>
        <v>4713.5684169490496</v>
      </c>
      <c r="W102" s="12">
        <f t="shared" si="101"/>
        <v>7009.046318793281</v>
      </c>
      <c r="X102" s="12">
        <f t="shared" si="92"/>
        <v>7564.3371377286267</v>
      </c>
      <c r="Y102" s="12">
        <f t="shared" si="93"/>
        <v>8073.5415115045298</v>
      </c>
      <c r="Z102" s="12">
        <f t="shared" si="94"/>
        <v>8483.6153219635344</v>
      </c>
      <c r="AA102" s="12">
        <f t="shared" si="95"/>
        <v>8782.3506974032334</v>
      </c>
      <c r="AB102" s="12">
        <f t="shared" si="96"/>
        <v>9871.2162850606037</v>
      </c>
      <c r="AD102" s="12">
        <f t="shared" si="100"/>
        <v>63001.173962960886</v>
      </c>
      <c r="AE102" s="12">
        <f t="shared" si="97"/>
        <v>92160.626808673042</v>
      </c>
      <c r="AF102" s="12">
        <f t="shared" si="97"/>
        <v>99577.171769949942</v>
      </c>
      <c r="AG102" s="12">
        <f t="shared" si="97"/>
        <v>105947.36254680343</v>
      </c>
      <c r="AH102" s="12">
        <f t="shared" si="97"/>
        <v>112402.862914803</v>
      </c>
      <c r="AI102" s="12">
        <f t="shared" si="97"/>
        <v>116547.47511232896</v>
      </c>
      <c r="AJ102" s="12">
        <f t="shared" si="97"/>
        <v>131160.609380646</v>
      </c>
    </row>
    <row r="103" spans="1:36" s="16" customFormat="1" x14ac:dyDescent="0.25">
      <c r="A103" s="20" t="s">
        <v>13</v>
      </c>
      <c r="B103" s="5">
        <v>2.52856576433695E-2</v>
      </c>
      <c r="C103" s="29">
        <f t="shared" si="80"/>
        <v>2.567365595507063E-2</v>
      </c>
      <c r="D103" s="29">
        <f t="shared" si="81"/>
        <v>2.5646067870862755E-2</v>
      </c>
      <c r="E103" s="29">
        <f t="shared" si="82"/>
        <v>2.5720965761229071E-2</v>
      </c>
      <c r="F103" s="29">
        <f t="shared" si="83"/>
        <v>2.549241095991138E-2</v>
      </c>
      <c r="G103" s="29">
        <f t="shared" si="84"/>
        <v>2.545446703061801E-2</v>
      </c>
      <c r="H103" s="29">
        <f t="shared" si="85"/>
        <v>2.5425014460845358E-2</v>
      </c>
      <c r="N103" s="12">
        <f t="shared" si="86"/>
        <v>1610.7462060116477</v>
      </c>
      <c r="O103" s="12">
        <f t="shared" si="87"/>
        <v>2267.5276284019906</v>
      </c>
      <c r="P103" s="12">
        <f t="shared" si="98"/>
        <v>2557.9547767537383</v>
      </c>
      <c r="Q103" s="12">
        <f t="shared" si="88"/>
        <v>2760.3795085633042</v>
      </c>
      <c r="R103" s="12">
        <f t="shared" si="89"/>
        <v>2934.5320982724606</v>
      </c>
      <c r="S103" s="12">
        <f t="shared" si="90"/>
        <v>3108.8383019499252</v>
      </c>
      <c r="T103" s="12">
        <f t="shared" si="91"/>
        <v>3224.2759380479024</v>
      </c>
      <c r="V103" s="12">
        <f t="shared" si="99"/>
        <v>1610.7462060116477</v>
      </c>
      <c r="W103" s="12">
        <f t="shared" si="101"/>
        <v>2302.3219336941188</v>
      </c>
      <c r="X103" s="12">
        <f t="shared" si="92"/>
        <v>2594.4146970773463</v>
      </c>
      <c r="Y103" s="12">
        <f t="shared" si="93"/>
        <v>2807.9011362543251</v>
      </c>
      <c r="Z103" s="12">
        <f t="shared" si="94"/>
        <v>2958.5268961287675</v>
      </c>
      <c r="AA103" s="12">
        <f t="shared" si="95"/>
        <v>3129.5931937628534</v>
      </c>
      <c r="AB103" s="12">
        <f t="shared" si="96"/>
        <v>3242.0458865193896</v>
      </c>
      <c r="AD103" s="12">
        <f t="shared" si="100"/>
        <v>62091.223848701316</v>
      </c>
      <c r="AE103" s="12">
        <f t="shared" si="97"/>
        <v>87374.112841439754</v>
      </c>
      <c r="AF103" s="12">
        <f t="shared" si="97"/>
        <v>98567.865233755103</v>
      </c>
      <c r="AG103" s="12">
        <f t="shared" si="97"/>
        <v>106359.8945958508</v>
      </c>
      <c r="AH103" s="12">
        <f t="shared" si="97"/>
        <v>113096.67481787391</v>
      </c>
      <c r="AI103" s="12">
        <f t="shared" si="97"/>
        <v>119819.0896444364</v>
      </c>
      <c r="AJ103" s="12">
        <f t="shared" si="97"/>
        <v>124271.97741962879</v>
      </c>
    </row>
    <row r="104" spans="1:36" s="16" customFormat="1" x14ac:dyDescent="0.25">
      <c r="A104" s="20" t="s">
        <v>14</v>
      </c>
      <c r="B104" s="5">
        <v>1.1779196058672042E-2</v>
      </c>
      <c r="C104" s="29">
        <f t="shared" si="80"/>
        <v>1.1959943114905313E-2</v>
      </c>
      <c r="D104" s="29">
        <f t="shared" si="81"/>
        <v>1.1947091345046248E-2</v>
      </c>
      <c r="E104" s="29">
        <f t="shared" si="82"/>
        <v>1.198198214944805E-2</v>
      </c>
      <c r="F104" s="29">
        <f t="shared" si="83"/>
        <v>1.1875511048207863E-2</v>
      </c>
      <c r="G104" s="29">
        <f t="shared" si="84"/>
        <v>1.1857835060156186E-2</v>
      </c>
      <c r="H104" s="29">
        <f t="shared" si="85"/>
        <v>1.1844114729102238E-2</v>
      </c>
      <c r="N104" s="12">
        <f t="shared" si="86"/>
        <v>605.23980825078092</v>
      </c>
      <c r="O104" s="12">
        <f t="shared" si="87"/>
        <v>1006.7485478609327</v>
      </c>
      <c r="P104" s="12">
        <f t="shared" si="98"/>
        <v>1094.6470871778995</v>
      </c>
      <c r="Q104" s="12">
        <f t="shared" si="88"/>
        <v>1235.3342577876169</v>
      </c>
      <c r="R104" s="12">
        <f t="shared" si="89"/>
        <v>1333.1085077656003</v>
      </c>
      <c r="S104" s="12">
        <f t="shared" si="90"/>
        <v>1417.5835437849635</v>
      </c>
      <c r="T104" s="12">
        <f t="shared" si="91"/>
        <v>1502.0461314023669</v>
      </c>
      <c r="V104" s="12">
        <f t="shared" si="99"/>
        <v>605.23980825078092</v>
      </c>
      <c r="W104" s="12">
        <f t="shared" si="101"/>
        <v>1022.1967020037631</v>
      </c>
      <c r="X104" s="12">
        <f t="shared" si="92"/>
        <v>1110.2496873269238</v>
      </c>
      <c r="Y104" s="12">
        <f t="shared" si="93"/>
        <v>1256.6012953418483</v>
      </c>
      <c r="Z104" s="12">
        <f t="shared" si="94"/>
        <v>1344.0089403024226</v>
      </c>
      <c r="AA104" s="12">
        <f t="shared" si="95"/>
        <v>1427.0474625319082</v>
      </c>
      <c r="AB104" s="12">
        <f t="shared" si="96"/>
        <v>1510.3243566131334</v>
      </c>
      <c r="AD104" s="12">
        <f t="shared" si="100"/>
        <v>50776.858361784623</v>
      </c>
      <c r="AE104" s="12">
        <f t="shared" si="97"/>
        <v>84446.161481893476</v>
      </c>
      <c r="AF104" s="12">
        <f t="shared" si="97"/>
        <v>91820.293426606717</v>
      </c>
      <c r="AG104" s="12">
        <f t="shared" si="97"/>
        <v>103617.64068470764</v>
      </c>
      <c r="AH104" s="12">
        <f t="shared" si="97"/>
        <v>111830.82074462701</v>
      </c>
      <c r="AI104" s="12">
        <f t="shared" si="97"/>
        <v>118919.32734301475</v>
      </c>
      <c r="AJ104" s="12">
        <f t="shared" si="97"/>
        <v>126006.53875702317</v>
      </c>
    </row>
    <row r="105" spans="1:36" s="16" customFormat="1" x14ac:dyDescent="0.25">
      <c r="A105" s="20" t="s">
        <v>15</v>
      </c>
      <c r="B105" s="5">
        <v>8.5559209646800891E-3</v>
      </c>
      <c r="C105" s="29">
        <f t="shared" si="80"/>
        <v>8.6872081527044308E-3</v>
      </c>
      <c r="D105" s="29">
        <f t="shared" si="81"/>
        <v>8.6778731584804848E-3</v>
      </c>
      <c r="E105" s="29">
        <f t="shared" si="82"/>
        <v>8.7032163961147848E-3</v>
      </c>
      <c r="F105" s="29">
        <f t="shared" si="83"/>
        <v>8.6258801905965115E-3</v>
      </c>
      <c r="G105" s="29">
        <f t="shared" si="84"/>
        <v>8.6130410837517435E-3</v>
      </c>
      <c r="H105" s="29">
        <f t="shared" si="85"/>
        <v>8.6030752025895562E-3</v>
      </c>
      <c r="N105" s="12">
        <f t="shared" si="86"/>
        <v>367.10301961916645</v>
      </c>
      <c r="O105" s="12">
        <f t="shared" si="87"/>
        <v>594.9478887902244</v>
      </c>
      <c r="P105" s="12">
        <f t="shared" si="98"/>
        <v>771.55678618624643</v>
      </c>
      <c r="Q105" s="12">
        <f t="shared" si="88"/>
        <v>842.13401098048985</v>
      </c>
      <c r="R105" s="12">
        <f t="shared" si="89"/>
        <v>952.29603274350268</v>
      </c>
      <c r="S105" s="12">
        <f t="shared" si="90"/>
        <v>1029.7223129842341</v>
      </c>
      <c r="T105" s="12">
        <f t="shared" si="91"/>
        <v>1096.7543188608095</v>
      </c>
      <c r="V105" s="12">
        <f t="shared" si="99"/>
        <v>367.10301961916645</v>
      </c>
      <c r="W105" s="12">
        <f t="shared" si="101"/>
        <v>604.07712638635599</v>
      </c>
      <c r="X105" s="12">
        <f t="shared" si="92"/>
        <v>782.55420459455377</v>
      </c>
      <c r="Y105" s="12">
        <f t="shared" si="93"/>
        <v>856.63186492108434</v>
      </c>
      <c r="Z105" s="12">
        <f t="shared" si="94"/>
        <v>960.08267471565728</v>
      </c>
      <c r="AA105" s="12">
        <f t="shared" si="95"/>
        <v>1036.5968343094319</v>
      </c>
      <c r="AB105" s="12">
        <f t="shared" si="96"/>
        <v>1102.7988597458047</v>
      </c>
      <c r="AD105" s="12">
        <f t="shared" si="100"/>
        <v>42539.20959530722</v>
      </c>
      <c r="AE105" s="12">
        <f t="shared" si="97"/>
        <v>68932.316588123591</v>
      </c>
      <c r="AF105" s="12">
        <f t="shared" si="97"/>
        <v>89395.556295879825</v>
      </c>
      <c r="AG105" s="12">
        <f t="shared" si="97"/>
        <v>97570.412337207978</v>
      </c>
      <c r="AH105" s="12">
        <f t="shared" si="97"/>
        <v>110342.49207728355</v>
      </c>
      <c r="AI105" s="12">
        <f t="shared" si="97"/>
        <v>119315.41637795101</v>
      </c>
      <c r="AJ105" s="12">
        <f t="shared" si="97"/>
        <v>127083.78951435773</v>
      </c>
    </row>
    <row r="106" spans="1:36" s="16" customFormat="1" x14ac:dyDescent="0.25">
      <c r="A106" s="20" t="s">
        <v>16</v>
      </c>
      <c r="B106" s="5">
        <v>5.5753400665537979E-3</v>
      </c>
      <c r="C106" s="29">
        <f t="shared" si="80"/>
        <v>5.6608914318175682E-3</v>
      </c>
      <c r="D106" s="29">
        <f t="shared" si="81"/>
        <v>5.6548084201192761E-3</v>
      </c>
      <c r="E106" s="29">
        <f t="shared" si="82"/>
        <v>5.6713229682061501E-3</v>
      </c>
      <c r="F106" s="29">
        <f t="shared" si="83"/>
        <v>5.6209279672470233E-3</v>
      </c>
      <c r="G106" s="29">
        <f t="shared" si="84"/>
        <v>5.6125615520935986E-3</v>
      </c>
      <c r="H106" s="29">
        <f t="shared" si="85"/>
        <v>5.6060674322003191E-3</v>
      </c>
      <c r="N106" s="12">
        <f t="shared" si="86"/>
        <v>214.62016112613796</v>
      </c>
      <c r="O106" s="12">
        <f t="shared" si="87"/>
        <v>317.22970848209712</v>
      </c>
      <c r="P106" s="12">
        <f t="shared" si="98"/>
        <v>413.27012651161868</v>
      </c>
      <c r="Q106" s="12">
        <f t="shared" si="88"/>
        <v>538.85420172731096</v>
      </c>
      <c r="R106" s="12">
        <f t="shared" si="89"/>
        <v>591.46698238247518</v>
      </c>
      <c r="S106" s="12">
        <f t="shared" si="90"/>
        <v>672.16760166549568</v>
      </c>
      <c r="T106" s="12">
        <f t="shared" si="91"/>
        <v>729.74631154197175</v>
      </c>
      <c r="V106" s="12">
        <f t="shared" si="99"/>
        <v>214.62016112613796</v>
      </c>
      <c r="W106" s="12">
        <f t="shared" si="101"/>
        <v>322.09747158513716</v>
      </c>
      <c r="X106" s="12">
        <f t="shared" si="92"/>
        <v>419.1606903408445</v>
      </c>
      <c r="Y106" s="12">
        <f t="shared" si="93"/>
        <v>548.13090758416433</v>
      </c>
      <c r="Z106" s="12">
        <f t="shared" si="94"/>
        <v>596.30323232136743</v>
      </c>
      <c r="AA106" s="12">
        <f t="shared" si="95"/>
        <v>676.65505469384152</v>
      </c>
      <c r="AB106" s="12">
        <f t="shared" si="96"/>
        <v>733.76816159529244</v>
      </c>
      <c r="AD106" s="12">
        <f t="shared" si="100"/>
        <v>38279.921618241584</v>
      </c>
      <c r="AE106" s="12">
        <f t="shared" si="97"/>
        <v>56576.621655010058</v>
      </c>
      <c r="AF106" s="12">
        <f t="shared" si="97"/>
        <v>73705.488493088647</v>
      </c>
      <c r="AG106" s="12">
        <f t="shared" si="97"/>
        <v>96101.435808511204</v>
      </c>
      <c r="AH106" s="12">
        <f t="shared" si="97"/>
        <v>105489.95793238457</v>
      </c>
      <c r="AI106" s="12">
        <f t="shared" si="97"/>
        <v>119884.17058853418</v>
      </c>
      <c r="AJ106" s="12">
        <f t="shared" si="97"/>
        <v>130154.44723528884</v>
      </c>
    </row>
    <row r="107" spans="1:36" s="16" customFormat="1" x14ac:dyDescent="0.25">
      <c r="A107" s="20" t="s">
        <v>17</v>
      </c>
      <c r="B107" s="5">
        <v>2.9215945163918308E-3</v>
      </c>
      <c r="C107" s="29">
        <f t="shared" si="80"/>
        <v>2.9664252166972491E-3</v>
      </c>
      <c r="D107" s="29">
        <f t="shared" si="81"/>
        <v>2.963237591653982E-3</v>
      </c>
      <c r="E107" s="29">
        <f t="shared" si="82"/>
        <v>2.9718915594039931E-3</v>
      </c>
      <c r="F107" s="29">
        <f t="shared" si="83"/>
        <v>2.945483527481601E-3</v>
      </c>
      <c r="G107" s="29">
        <f t="shared" si="84"/>
        <v>2.9410993513878879E-3</v>
      </c>
      <c r="H107" s="29">
        <f t="shared" si="85"/>
        <v>2.9376962970732614E-3</v>
      </c>
      <c r="N107" s="12">
        <f t="shared" si="86"/>
        <v>115.17206466346425</v>
      </c>
      <c r="O107" s="12">
        <f t="shared" si="87"/>
        <v>138.2577916960355</v>
      </c>
      <c r="P107" s="12">
        <f t="shared" si="98"/>
        <v>172.45825993448909</v>
      </c>
      <c r="Q107" s="12">
        <f t="shared" si="88"/>
        <v>226.74505768243387</v>
      </c>
      <c r="R107" s="12">
        <f t="shared" si="89"/>
        <v>298.14035005547026</v>
      </c>
      <c r="S107" s="12">
        <f t="shared" si="90"/>
        <v>330.38099403314754</v>
      </c>
      <c r="T107" s="12">
        <f t="shared" si="91"/>
        <v>378.36254882699484</v>
      </c>
      <c r="V107" s="12">
        <f t="shared" si="99"/>
        <v>115.17206466346425</v>
      </c>
      <c r="W107" s="12">
        <f t="shared" si="101"/>
        <v>140.37930225803802</v>
      </c>
      <c r="X107" s="12">
        <f t="shared" si="92"/>
        <v>174.91640128769129</v>
      </c>
      <c r="Y107" s="12">
        <f t="shared" si="93"/>
        <v>230.64861303724516</v>
      </c>
      <c r="Z107" s="12">
        <f t="shared" si="94"/>
        <v>300.57815519537695</v>
      </c>
      <c r="AA107" s="12">
        <f t="shared" si="95"/>
        <v>332.58664808209079</v>
      </c>
      <c r="AB107" s="12">
        <f t="shared" si="96"/>
        <v>380.44781793093722</v>
      </c>
      <c r="AD107" s="12">
        <f t="shared" si="100"/>
        <v>39305.789337503236</v>
      </c>
      <c r="AE107" s="12">
        <f t="shared" si="97"/>
        <v>47182.338111239806</v>
      </c>
      <c r="AF107" s="12">
        <f t="shared" si="97"/>
        <v>58853.897818789308</v>
      </c>
      <c r="AG107" s="12">
        <f t="shared" si="97"/>
        <v>77379.388101593504</v>
      </c>
      <c r="AH107" s="12">
        <f t="shared" si="97"/>
        <v>101746.55685369477</v>
      </c>
      <c r="AI107" s="12">
        <f t="shared" si="97"/>
        <v>112749.83878074439</v>
      </c>
      <c r="AJ107" s="12">
        <f t="shared" si="97"/>
        <v>129125.04882240114</v>
      </c>
    </row>
    <row r="108" spans="1:36" s="16" customFormat="1" x14ac:dyDescent="0.25">
      <c r="A108" s="20" t="s">
        <v>18</v>
      </c>
      <c r="B108" s="5">
        <v>1.603540617683846E-3</v>
      </c>
      <c r="C108" s="29">
        <f t="shared" si="80"/>
        <v>1.6281463076437694E-3</v>
      </c>
      <c r="D108" s="29">
        <f t="shared" si="81"/>
        <v>1.6263967540345514E-3</v>
      </c>
      <c r="E108" s="29">
        <f t="shared" si="82"/>
        <v>1.6311465537461169E-3</v>
      </c>
      <c r="F108" s="29">
        <f t="shared" si="83"/>
        <v>1.6166522933061206E-3</v>
      </c>
      <c r="G108" s="29">
        <f t="shared" si="84"/>
        <v>1.6142460030417107E-3</v>
      </c>
      <c r="H108" s="29">
        <f t="shared" si="85"/>
        <v>1.612378209346497E-3</v>
      </c>
      <c r="N108" s="12">
        <f t="shared" si="86"/>
        <v>54.437552645684974</v>
      </c>
      <c r="O108" s="12">
        <f t="shared" si="87"/>
        <v>66.686719079097372</v>
      </c>
      <c r="P108" s="12">
        <f t="shared" si="98"/>
        <v>71.47929307701024</v>
      </c>
      <c r="Q108" s="12">
        <f t="shared" si="88"/>
        <v>90.533755999599066</v>
      </c>
      <c r="R108" s="12">
        <f t="shared" si="89"/>
        <v>120.52257316315155</v>
      </c>
      <c r="S108" s="12">
        <f t="shared" si="90"/>
        <v>160.7326733477648</v>
      </c>
      <c r="T108" s="12">
        <f t="shared" si="91"/>
        <v>180.44058323827417</v>
      </c>
      <c r="V108" s="12">
        <f t="shared" si="99"/>
        <v>54.437552645684974</v>
      </c>
      <c r="W108" s="12">
        <f t="shared" si="101"/>
        <v>67.710000133539793</v>
      </c>
      <c r="X108" s="12">
        <f t="shared" si="92"/>
        <v>72.49812630817587</v>
      </c>
      <c r="Y108" s="12">
        <f t="shared" si="93"/>
        <v>92.092350183020571</v>
      </c>
      <c r="Z108" s="12">
        <f t="shared" si="94"/>
        <v>121.50805046696915</v>
      </c>
      <c r="AA108" s="12">
        <f t="shared" si="95"/>
        <v>161.80573952944533</v>
      </c>
      <c r="AB108" s="12">
        <f t="shared" si="96"/>
        <v>181.43504522847542</v>
      </c>
      <c r="AD108" s="12">
        <f t="shared" si="100"/>
        <v>33893.909028256377</v>
      </c>
      <c r="AE108" s="12">
        <f t="shared" si="97"/>
        <v>41519.461751973162</v>
      </c>
      <c r="AF108" s="12">
        <f t="shared" si="97"/>
        <v>44503.418622376943</v>
      </c>
      <c r="AG108" s="12">
        <f t="shared" si="97"/>
        <v>56366.568566286951</v>
      </c>
      <c r="AH108" s="12">
        <f t="shared" si="97"/>
        <v>75038.779025537588</v>
      </c>
      <c r="AI108" s="12">
        <f t="shared" si="97"/>
        <v>100074.30401360364</v>
      </c>
      <c r="AJ108" s="12">
        <f t="shared" si="97"/>
        <v>112344.92147382406</v>
      </c>
    </row>
    <row r="109" spans="1:36" s="16" customFormat="1" x14ac:dyDescent="0.25">
      <c r="A109" s="20" t="s">
        <v>0</v>
      </c>
      <c r="B109" s="5">
        <v>3.1345505838100461E-3</v>
      </c>
      <c r="C109" s="29">
        <f t="shared" si="80"/>
        <v>3.1826490098669619E-3</v>
      </c>
      <c r="D109" s="29">
        <f t="shared" si="81"/>
        <v>3.1792290376961895E-3</v>
      </c>
      <c r="E109" s="29">
        <f t="shared" si="82"/>
        <v>3.1885137962452889E-3</v>
      </c>
      <c r="F109" s="29">
        <f t="shared" si="83"/>
        <v>3.1601808734474193E-3</v>
      </c>
      <c r="G109" s="29">
        <f t="shared" si="84"/>
        <v>3.155477133192921E-3</v>
      </c>
      <c r="H109" s="29">
        <f t="shared" si="85"/>
        <v>3.151826029034284E-3</v>
      </c>
      <c r="N109" s="12">
        <f t="shared" si="86"/>
        <v>86.626850956525047</v>
      </c>
      <c r="O109" s="12">
        <f t="shared" si="87"/>
        <v>118.0002233221489</v>
      </c>
      <c r="P109" s="12">
        <f t="shared" si="98"/>
        <v>143.48396629824802</v>
      </c>
      <c r="Q109" s="12">
        <f t="shared" si="88"/>
        <v>165.74972005867244</v>
      </c>
      <c r="R109" s="12">
        <f t="shared" si="89"/>
        <v>206.76005711928346</v>
      </c>
      <c r="S109" s="12">
        <f t="shared" si="90"/>
        <v>274.74231009413688</v>
      </c>
      <c r="T109" s="12">
        <f t="shared" si="91"/>
        <v>373.5099368463197</v>
      </c>
      <c r="V109" s="12">
        <f t="shared" si="99"/>
        <v>86.626850956525047</v>
      </c>
      <c r="W109" s="12">
        <f t="shared" si="101"/>
        <v>119.81088959292931</v>
      </c>
      <c r="X109" s="12">
        <f t="shared" si="92"/>
        <v>145.52912128945096</v>
      </c>
      <c r="Y109" s="12">
        <f t="shared" si="93"/>
        <v>168.6032032344763</v>
      </c>
      <c r="Z109" s="12">
        <f t="shared" si="94"/>
        <v>208.45067272994805</v>
      </c>
      <c r="AA109" s="12">
        <f t="shared" si="95"/>
        <v>276.57651514715013</v>
      </c>
      <c r="AB109" s="12">
        <f t="shared" si="96"/>
        <v>375.56846175512948</v>
      </c>
      <c r="AD109" s="12">
        <f t="shared" si="100"/>
        <v>27549.504275448879</v>
      </c>
      <c r="AE109" s="12">
        <f t="shared" si="97"/>
        <v>37525.210355755618</v>
      </c>
      <c r="AF109" s="12">
        <f t="shared" si="97"/>
        <v>45629.44322700912</v>
      </c>
      <c r="AG109" s="12">
        <f t="shared" si="97"/>
        <v>52709.701238483503</v>
      </c>
      <c r="AH109" s="12">
        <f t="shared" si="97"/>
        <v>65753.176549749463</v>
      </c>
      <c r="AI109" s="12">
        <f t="shared" si="97"/>
        <v>87373.088962634865</v>
      </c>
      <c r="AJ109" s="12">
        <f t="shared" si="97"/>
        <v>118783.43914064202</v>
      </c>
    </row>
    <row r="110" spans="1:36" s="16" customFormat="1" x14ac:dyDescent="0.25">
      <c r="A110" s="19" t="s">
        <v>97</v>
      </c>
      <c r="B110" s="9">
        <f>SUM(B95:B109)*5</f>
        <v>6.6390034593191611</v>
      </c>
      <c r="C110" s="9">
        <f t="shared" ref="C110:H110" si="102">SUM(C95:C109)*5</f>
        <v>6.7408763142761003</v>
      </c>
      <c r="D110" s="9">
        <f t="shared" si="102"/>
        <v>6.733632785589788</v>
      </c>
      <c r="E110" s="9">
        <f t="shared" si="102"/>
        <v>6.7532979792047163</v>
      </c>
      <c r="F110" s="9">
        <f t="shared" si="102"/>
        <v>6.6932886198282127</v>
      </c>
      <c r="G110" s="9">
        <f t="shared" si="102"/>
        <v>6.6833260599695077</v>
      </c>
      <c r="H110" s="9">
        <f t="shared" si="102"/>
        <v>6.6755929918656696</v>
      </c>
    </row>
    <row r="111" spans="1:36" s="16" customFormat="1" x14ac:dyDescent="0.25">
      <c r="A111" s="19"/>
      <c r="B111" s="9"/>
      <c r="C111" s="9"/>
      <c r="D111" s="9"/>
      <c r="E111" s="9"/>
      <c r="F111" s="9"/>
      <c r="G111" s="9"/>
      <c r="H111" s="9"/>
      <c r="U111" s="4" t="s">
        <v>100</v>
      </c>
      <c r="V111" s="12">
        <f>SUM(V95:V109)*B112</f>
        <v>99500.6070663555</v>
      </c>
      <c r="W111" s="12">
        <f t="shared" ref="W111:AB111" si="103">SUM(W95:W109)*C112</f>
        <v>136119.2131231963</v>
      </c>
      <c r="X111" s="12">
        <f t="shared" si="103"/>
        <v>146262.47749468635</v>
      </c>
      <c r="Y111" s="12">
        <f t="shared" si="103"/>
        <v>156781.9919404494</v>
      </c>
      <c r="Z111" s="12">
        <f t="shared" si="103"/>
        <v>165010.22365808903</v>
      </c>
      <c r="AA111" s="12">
        <f t="shared" si="103"/>
        <v>173848.83993194622</v>
      </c>
      <c r="AB111" s="12">
        <f t="shared" si="103"/>
        <v>182002.82665707087</v>
      </c>
      <c r="AF111" s="12"/>
    </row>
    <row r="112" spans="1:36" s="16" customFormat="1" x14ac:dyDescent="0.25">
      <c r="A112" s="19" t="s">
        <v>84</v>
      </c>
      <c r="B112" s="40">
        <v>0.86757148101317449</v>
      </c>
      <c r="C112" s="40">
        <v>0.86757148101317449</v>
      </c>
      <c r="D112" s="40">
        <v>0.86757148101317449</v>
      </c>
      <c r="E112" s="40">
        <v>0.86757148101317449</v>
      </c>
      <c r="F112" s="40">
        <v>0.86757148101317449</v>
      </c>
      <c r="G112" s="40">
        <v>0.86757148101317449</v>
      </c>
      <c r="H112" s="40">
        <v>0.86757148101317449</v>
      </c>
      <c r="U112" s="4" t="s">
        <v>101</v>
      </c>
      <c r="V112" s="12">
        <f>SUM(V95:V109)-V111</f>
        <v>15188.048847225102</v>
      </c>
      <c r="W112" s="12">
        <f t="shared" ref="W112:AB112" si="104">SUM(W95:W109)-W111</f>
        <v>20777.614518293762</v>
      </c>
      <c r="X112" s="12">
        <f t="shared" si="104"/>
        <v>22325.91054669657</v>
      </c>
      <c r="Y112" s="12">
        <f t="shared" si="104"/>
        <v>23931.638430796738</v>
      </c>
      <c r="Z112" s="12">
        <f t="shared" si="104"/>
        <v>25187.618559344643</v>
      </c>
      <c r="AA112" s="12">
        <f t="shared" si="104"/>
        <v>26536.769480802846</v>
      </c>
      <c r="AB112" s="12">
        <f t="shared" si="104"/>
        <v>27781.416647610866</v>
      </c>
    </row>
    <row r="113" spans="1:36" s="16" customFormat="1" x14ac:dyDescent="0.25">
      <c r="A113" s="19"/>
      <c r="B113" s="9"/>
      <c r="C113" s="9"/>
      <c r="D113" s="9"/>
      <c r="E113" s="9"/>
      <c r="F113" s="9"/>
      <c r="G113" s="9"/>
      <c r="H113" s="9"/>
    </row>
    <row r="114" spans="1:36" s="16" customFormat="1" ht="15.75" x14ac:dyDescent="0.25">
      <c r="A114" s="18" t="s">
        <v>88</v>
      </c>
      <c r="B114" s="10"/>
      <c r="C114" s="10"/>
      <c r="D114" s="10"/>
      <c r="E114" s="10"/>
      <c r="F114" s="10"/>
      <c r="V114" s="1">
        <v>2006</v>
      </c>
      <c r="W114" s="1">
        <v>2011</v>
      </c>
      <c r="X114" s="1">
        <v>2016</v>
      </c>
      <c r="Y114" s="1">
        <v>2021</v>
      </c>
      <c r="Z114" s="1">
        <v>2026</v>
      </c>
      <c r="AA114" s="1">
        <v>2031</v>
      </c>
      <c r="AB114" s="1">
        <v>2036</v>
      </c>
      <c r="AD114" s="1">
        <v>2006</v>
      </c>
      <c r="AE114" s="1">
        <f>AD114+5</f>
        <v>2011</v>
      </c>
      <c r="AF114" s="1">
        <f t="shared" ref="AF114" si="105">AE114+5</f>
        <v>2016</v>
      </c>
      <c r="AG114" s="1">
        <f t="shared" ref="AG114" si="106">AF114+5</f>
        <v>2021</v>
      </c>
      <c r="AH114" s="1">
        <f t="shared" ref="AH114" si="107">AG114+5</f>
        <v>2026</v>
      </c>
      <c r="AI114" s="1">
        <f t="shared" ref="AI114" si="108">AH114+5</f>
        <v>2031</v>
      </c>
      <c r="AJ114" s="1">
        <f t="shared" ref="AJ114" si="109">AI114+5</f>
        <v>2036</v>
      </c>
    </row>
    <row r="115" spans="1:36" x14ac:dyDescent="0.25">
      <c r="U115" s="4" t="s">
        <v>32</v>
      </c>
      <c r="V115" s="39">
        <f>D119/SUM(N76:N90)</f>
        <v>0.90926548605927326</v>
      </c>
      <c r="AD115" s="37">
        <f t="shared" ref="AD115:AJ115" si="110">AD118/SUM(V76:V90)</f>
        <v>0.90926548605927326</v>
      </c>
      <c r="AE115" s="37">
        <f t="shared" si="110"/>
        <v>0.92300694438902975</v>
      </c>
      <c r="AF115" s="37">
        <f>AF118/SUM(X76:X90)</f>
        <v>0.92204360792702</v>
      </c>
      <c r="AG115" s="37">
        <f t="shared" si="110"/>
        <v>0.92465412469148811</v>
      </c>
      <c r="AH115" s="37">
        <f t="shared" si="110"/>
        <v>0.91663998096897226</v>
      </c>
      <c r="AI115" s="37">
        <f t="shared" si="110"/>
        <v>0.91529556908412135</v>
      </c>
      <c r="AJ115" s="37">
        <f t="shared" si="110"/>
        <v>0.91424925291505987</v>
      </c>
    </row>
    <row r="116" spans="1:36" x14ac:dyDescent="0.25">
      <c r="B116" s="24" t="s">
        <v>29</v>
      </c>
      <c r="C116" s="23"/>
      <c r="D116" s="23"/>
      <c r="E116" s="23"/>
      <c r="F116" s="10"/>
      <c r="U116" s="4" t="s">
        <v>33</v>
      </c>
      <c r="V116" s="39">
        <f>E119/SUM(N95:N109)</f>
        <v>1.4962941077220298</v>
      </c>
      <c r="AD116" s="37">
        <f t="shared" ref="AD116:AJ116" si="111">AD119/SUM(V95:V109)</f>
        <v>1.4962941077220298</v>
      </c>
      <c r="AE116" s="37">
        <f t="shared" si="111"/>
        <v>1.5189071546764836</v>
      </c>
      <c r="AF116" s="37">
        <f t="shared" si="111"/>
        <v>1.5173218809649447</v>
      </c>
      <c r="AG116" s="37">
        <f t="shared" si="111"/>
        <v>1.5216177669439808</v>
      </c>
      <c r="AH116" s="37">
        <f t="shared" si="111"/>
        <v>1.5084296318895987</v>
      </c>
      <c r="AI116" s="37">
        <f t="shared" si="111"/>
        <v>1.5062172576023349</v>
      </c>
      <c r="AJ116" s="37">
        <f t="shared" si="111"/>
        <v>1.5044954318621258</v>
      </c>
    </row>
    <row r="117" spans="1:36" x14ac:dyDescent="0.25">
      <c r="B117" s="25"/>
      <c r="D117" s="21" t="s">
        <v>30</v>
      </c>
      <c r="E117" s="21" t="s">
        <v>31</v>
      </c>
      <c r="F117" s="21" t="s">
        <v>1</v>
      </c>
      <c r="U117" s="16"/>
      <c r="V117" s="16"/>
    </row>
    <row r="118" spans="1:36" x14ac:dyDescent="0.25">
      <c r="B118" s="26" t="s">
        <v>90</v>
      </c>
      <c r="D118" s="36">
        <v>0.79350989638947544</v>
      </c>
      <c r="E118" s="36">
        <v>0.20649010361052456</v>
      </c>
      <c r="F118" s="27">
        <f>D118+E118</f>
        <v>1</v>
      </c>
      <c r="U118" s="4" t="s">
        <v>51</v>
      </c>
      <c r="V118" s="11">
        <f t="shared" ref="V118:AB118" si="112">SUM(N76:N90)*$V$115</f>
        <v>659463.1521347157</v>
      </c>
      <c r="W118" s="11">
        <f t="shared" si="112"/>
        <v>647750.1508720062</v>
      </c>
      <c r="X118" s="11">
        <f>SUM(P76:P90)*$V$115</f>
        <v>697368.98976635281</v>
      </c>
      <c r="Y118" s="11">
        <f t="shared" si="112"/>
        <v>747339.67190955381</v>
      </c>
      <c r="Z118" s="11">
        <f t="shared" si="112"/>
        <v>794222.91915237042</v>
      </c>
      <c r="AA118" s="11">
        <f t="shared" si="112"/>
        <v>835561.97520778235</v>
      </c>
      <c r="AB118" s="11">
        <f t="shared" si="112"/>
        <v>874195.92594353994</v>
      </c>
      <c r="AD118" s="11">
        <f t="shared" ref="AD118:AJ118" si="113">(V121/((SUM(V76:V90)*$V115)+(SUM(V95:V109)*$V116)))*(SUM(V76:V90)*$V115)</f>
        <v>659463.1521347157</v>
      </c>
      <c r="AE118" s="11">
        <f t="shared" si="113"/>
        <v>667629.0852851196</v>
      </c>
      <c r="AF118" s="11">
        <f>(X121/((SUM(X76:X90)*$V115)+(SUM(X95:X109)*$V116)))*(SUM(X76:X90)*$V115)</f>
        <v>717248.94857884129</v>
      </c>
      <c r="AG118" s="11">
        <f t="shared" si="113"/>
        <v>773071.49431806011</v>
      </c>
      <c r="AH118" s="11">
        <f t="shared" si="113"/>
        <v>807211.16924452363</v>
      </c>
      <c r="AI118" s="11">
        <f t="shared" si="113"/>
        <v>846718.5531408044</v>
      </c>
      <c r="AJ118" s="11">
        <f t="shared" si="113"/>
        <v>883831.83605575305</v>
      </c>
    </row>
    <row r="119" spans="1:36" x14ac:dyDescent="0.25">
      <c r="B119" s="26" t="s">
        <v>83</v>
      </c>
      <c r="C119" s="22"/>
      <c r="D119" s="28">
        <f>SUM(V31:V33)*D118</f>
        <v>659463.1521347157</v>
      </c>
      <c r="E119" s="28">
        <f>SUM(V31:V33)*E118</f>
        <v>171607.96006604997</v>
      </c>
      <c r="F119" s="13">
        <f>SUM(D119:E119)</f>
        <v>831071.11220076564</v>
      </c>
      <c r="U119" s="4" t="s">
        <v>52</v>
      </c>
      <c r="V119" s="11">
        <f t="shared" ref="V119:AB119" si="114">SUM(N95:N109)*$V$116</f>
        <v>171607.96006604997</v>
      </c>
      <c r="W119" s="11">
        <f t="shared" si="114"/>
        <v>231215.88338977864</v>
      </c>
      <c r="X119" s="11">
        <f t="shared" si="114"/>
        <v>248712.77326155355</v>
      </c>
      <c r="Y119" s="11">
        <f t="shared" si="114"/>
        <v>265824.40991726931</v>
      </c>
      <c r="Z119" s="11">
        <f t="shared" si="114"/>
        <v>282283.76010054111</v>
      </c>
      <c r="AA119" s="11">
        <f t="shared" si="114"/>
        <v>297847.35020052554</v>
      </c>
      <c r="AB119" s="11">
        <f t="shared" si="114"/>
        <v>312178.41857089335</v>
      </c>
      <c r="AD119" s="11">
        <f t="shared" ref="AD119:AJ119" si="115">(V121/((SUM(V76:V90)*$V115)+(SUM(V95:V109)*$V116)))*(SUM(V95:V109)*$V116)</f>
        <v>171607.96006604997</v>
      </c>
      <c r="AE119" s="11">
        <f t="shared" si="115"/>
        <v>238311.71405070234</v>
      </c>
      <c r="AF119" s="11">
        <f>(X121/((SUM(X76:X90)*$V115)+(SUM(X95:X109)*$V116)))*(SUM(X95:X109)*$V116)</f>
        <v>255802.85005179912</v>
      </c>
      <c r="AG119" s="11">
        <f t="shared" si="115"/>
        <v>274977.0707018355</v>
      </c>
      <c r="AH119" s="11">
        <f t="shared" si="115"/>
        <v>286900.06112223945</v>
      </c>
      <c r="AI119" s="11">
        <f t="shared" si="115"/>
        <v>301824.26307264355</v>
      </c>
      <c r="AJ119" s="11">
        <f t="shared" si="115"/>
        <v>315619.43572854641</v>
      </c>
    </row>
    <row r="120" spans="1:36" x14ac:dyDescent="0.25">
      <c r="B120" s="10"/>
      <c r="C120" s="10"/>
      <c r="D120" s="10"/>
      <c r="E120" s="10"/>
      <c r="F120" s="10"/>
      <c r="U120" s="4" t="s">
        <v>53</v>
      </c>
      <c r="V120" s="11">
        <f>V118+V119</f>
        <v>831071.11220076564</v>
      </c>
      <c r="W120" s="11">
        <f>W118+W119</f>
        <v>878966.03426178487</v>
      </c>
      <c r="X120" s="11">
        <f>X118+X119</f>
        <v>946081.76302790642</v>
      </c>
      <c r="Y120" s="11">
        <f t="shared" ref="Y120:AB120" si="116">Y118+Y119</f>
        <v>1013164.0818268231</v>
      </c>
      <c r="Z120" s="11">
        <f t="shared" si="116"/>
        <v>1076506.6792529116</v>
      </c>
      <c r="AA120" s="11">
        <f t="shared" si="116"/>
        <v>1133409.3254083078</v>
      </c>
      <c r="AB120" s="11">
        <f t="shared" si="116"/>
        <v>1186374.3445144333</v>
      </c>
    </row>
    <row r="121" spans="1:36" x14ac:dyDescent="0.25">
      <c r="U121" s="4" t="s">
        <v>54</v>
      </c>
      <c r="V121" s="11">
        <f t="shared" ref="V121:AA121" si="117">SUM(V31:V33)</f>
        <v>831071.11220076564</v>
      </c>
      <c r="W121" s="11">
        <f t="shared" si="117"/>
        <v>905940.79933582188</v>
      </c>
      <c r="X121" s="11">
        <f t="shared" si="117"/>
        <v>973051.79863064038</v>
      </c>
      <c r="Y121" s="11">
        <f t="shared" si="117"/>
        <v>1048048.5650198956</v>
      </c>
      <c r="Z121" s="11">
        <f t="shared" si="117"/>
        <v>1094111.2303667632</v>
      </c>
      <c r="AA121" s="11">
        <f t="shared" si="117"/>
        <v>1148542.8162134478</v>
      </c>
      <c r="AB121" s="11">
        <f>SUM(AB31:AB33)</f>
        <v>1199451.2717842995</v>
      </c>
      <c r="AD121" s="11">
        <f t="shared" ref="AD121:AJ121" si="118">SUM(AD118:AD119)</f>
        <v>831071.11220076564</v>
      </c>
      <c r="AE121" s="11">
        <f t="shared" si="118"/>
        <v>905940.799335822</v>
      </c>
      <c r="AF121" s="11">
        <f t="shared" si="118"/>
        <v>973051.79863064038</v>
      </c>
      <c r="AG121" s="11">
        <f t="shared" si="118"/>
        <v>1048048.5650198956</v>
      </c>
      <c r="AH121" s="11">
        <f t="shared" si="118"/>
        <v>1094111.2303667632</v>
      </c>
      <c r="AI121" s="11">
        <f t="shared" si="118"/>
        <v>1148542.8162134481</v>
      </c>
      <c r="AJ121" s="11">
        <f t="shared" si="118"/>
        <v>1199451.2717842995</v>
      </c>
    </row>
    <row r="123" spans="1:36" x14ac:dyDescent="0.25">
      <c r="U123" s="4" t="s">
        <v>89</v>
      </c>
      <c r="V123" s="8">
        <v>0.5</v>
      </c>
    </row>
    <row r="125" spans="1:36" ht="21" customHeight="1" x14ac:dyDescent="0.25">
      <c r="A125" s="33" t="s">
        <v>34</v>
      </c>
      <c r="N125" s="17" t="s">
        <v>79</v>
      </c>
      <c r="O125" s="17"/>
      <c r="P125" s="17"/>
      <c r="Q125" s="17"/>
      <c r="R125" s="17"/>
      <c r="S125" s="17"/>
      <c r="T125" s="17"/>
      <c r="U125" s="17"/>
      <c r="V125" s="17" t="s">
        <v>79</v>
      </c>
    </row>
    <row r="126" spans="1:36" ht="15.75" x14ac:dyDescent="0.25">
      <c r="A126" s="18" t="s">
        <v>91</v>
      </c>
      <c r="N126" s="18" t="s">
        <v>116</v>
      </c>
      <c r="V126" s="18" t="s">
        <v>117</v>
      </c>
    </row>
    <row r="127" spans="1:36" x14ac:dyDescent="0.25">
      <c r="A127" s="19" t="s">
        <v>21</v>
      </c>
      <c r="B127" s="1">
        <v>2006</v>
      </c>
      <c r="C127" s="1">
        <v>2011</v>
      </c>
      <c r="D127" s="1">
        <v>2016</v>
      </c>
      <c r="E127" s="1">
        <v>2021</v>
      </c>
      <c r="F127" s="1">
        <v>2026</v>
      </c>
      <c r="G127" s="1">
        <v>2031</v>
      </c>
      <c r="H127" s="1">
        <v>2036</v>
      </c>
      <c r="N127" s="1">
        <f>B127</f>
        <v>2006</v>
      </c>
      <c r="O127" s="1">
        <f>N127+5</f>
        <v>2011</v>
      </c>
      <c r="P127" s="1">
        <f t="shared" ref="P127" si="119">O127+5</f>
        <v>2016</v>
      </c>
      <c r="Q127" s="1">
        <f t="shared" ref="Q127" si="120">P127+5</f>
        <v>2021</v>
      </c>
      <c r="R127" s="1">
        <f t="shared" ref="R127" si="121">Q127+5</f>
        <v>2026</v>
      </c>
      <c r="S127" s="1">
        <f t="shared" ref="S127" si="122">R127+5</f>
        <v>2031</v>
      </c>
      <c r="T127" s="1">
        <f t="shared" ref="T127" si="123">S127+5</f>
        <v>2036</v>
      </c>
      <c r="U127" s="16"/>
      <c r="V127" s="1">
        <f>B127</f>
        <v>2006</v>
      </c>
      <c r="W127" s="1">
        <f>V127+5</f>
        <v>2011</v>
      </c>
      <c r="X127" s="1">
        <f t="shared" ref="X127" si="124">W127+5</f>
        <v>2016</v>
      </c>
      <c r="Y127" s="1">
        <f t="shared" ref="Y127" si="125">X127+5</f>
        <v>2021</v>
      </c>
      <c r="Z127" s="1">
        <f t="shared" ref="Z127" si="126">Y127+5</f>
        <v>2026</v>
      </c>
      <c r="AA127" s="1">
        <f t="shared" ref="AA127" si="127">Z127+5</f>
        <v>2031</v>
      </c>
      <c r="AB127" s="1">
        <f t="shared" ref="AB127" si="128">AA127+5</f>
        <v>2036</v>
      </c>
    </row>
    <row r="128" spans="1:36" x14ac:dyDescent="0.25">
      <c r="A128" s="20" t="s">
        <v>5</v>
      </c>
      <c r="B128" s="5">
        <v>0.86479331406917792</v>
      </c>
      <c r="C128" s="5">
        <v>0.86479331406917792</v>
      </c>
      <c r="D128" s="5">
        <v>0.86479331406917792</v>
      </c>
      <c r="E128" s="5">
        <v>0.86479331406917792</v>
      </c>
      <c r="F128" s="5">
        <v>0.86479331406917792</v>
      </c>
      <c r="G128" s="5">
        <v>0.86479331406917792</v>
      </c>
      <c r="H128" s="5">
        <v>0.86479331406917792</v>
      </c>
      <c r="N128" s="12">
        <f t="shared" ref="N128:N142" si="129">B128*AD95</f>
        <v>228609.2279644089</v>
      </c>
      <c r="O128" s="12">
        <f t="shared" ref="O128:O142" si="130">C128*AE95</f>
        <v>252160.17313781063</v>
      </c>
      <c r="P128" s="12">
        <f t="shared" ref="P128:P142" si="131">D128*AF95</f>
        <v>257028.95545643725</v>
      </c>
      <c r="Q128" s="12">
        <f t="shared" ref="Q128:Q142" si="132">E128*AG95</f>
        <v>268037.60416884016</v>
      </c>
      <c r="R128" s="12">
        <f t="shared" ref="R128:R142" si="133">F128*AH95</f>
        <v>306000.2350163426</v>
      </c>
      <c r="S128" s="12">
        <f t="shared" ref="S128:S142" si="134">G128*AI95</f>
        <v>312462.96391973458</v>
      </c>
      <c r="T128" s="12">
        <f t="shared" ref="T128:T142" si="135">H128*AJ95</f>
        <v>330077.18572063837</v>
      </c>
      <c r="V128" s="12">
        <f t="shared" ref="V128:V142" si="136">AD95-N128</f>
        <v>35742.061812238971</v>
      </c>
      <c r="W128" s="12">
        <f t="shared" ref="W128:W142" si="137">AE95-O128</f>
        <v>39424.150000977475</v>
      </c>
      <c r="X128" s="12">
        <f t="shared" ref="X128:X142" si="138">AF95-P128</f>
        <v>40185.363011196721</v>
      </c>
      <c r="Y128" s="12">
        <f t="shared" ref="Y128:Y142" si="139">AG95-Q128</f>
        <v>41906.517516863416</v>
      </c>
      <c r="Z128" s="12">
        <f t="shared" ref="Z128:Z142" si="140">AH95-R128</f>
        <v>47841.810288675246</v>
      </c>
      <c r="AA128" s="12">
        <f t="shared" ref="AA128:AA142" si="141">AI95-S128</f>
        <v>48852.229937950091</v>
      </c>
      <c r="AB128" s="12">
        <f t="shared" ref="AB128:AB142" si="142">AJ95-T128</f>
        <v>51606.137162029394</v>
      </c>
    </row>
    <row r="129" spans="1:28" x14ac:dyDescent="0.25">
      <c r="A129" s="20" t="s">
        <v>6</v>
      </c>
      <c r="B129" s="5">
        <v>0.51353980357086826</v>
      </c>
      <c r="C129" s="5">
        <v>0.51353980357086826</v>
      </c>
      <c r="D129" s="5">
        <v>0.51353980357086826</v>
      </c>
      <c r="E129" s="5">
        <v>0.51353980357086826</v>
      </c>
      <c r="F129" s="5">
        <v>0.51353980357086826</v>
      </c>
      <c r="G129" s="5">
        <v>0.51353980357086826</v>
      </c>
      <c r="H129" s="5">
        <v>0.51353980357086826</v>
      </c>
      <c r="N129" s="12">
        <f t="shared" si="129"/>
        <v>102145.69210313479</v>
      </c>
      <c r="O129" s="12">
        <f t="shared" si="130"/>
        <v>113524.43755367622</v>
      </c>
      <c r="P129" s="12">
        <f t="shared" si="131"/>
        <v>121755.77829054269</v>
      </c>
      <c r="Q129" s="12">
        <f t="shared" si="132"/>
        <v>123876.80563387481</v>
      </c>
      <c r="R129" s="12">
        <f t="shared" si="133"/>
        <v>128799.97636282837</v>
      </c>
      <c r="S129" s="12">
        <f t="shared" si="134"/>
        <v>145541.65644991901</v>
      </c>
      <c r="T129" s="12">
        <f t="shared" si="135"/>
        <v>148600.44756786805</v>
      </c>
      <c r="V129" s="12">
        <f t="shared" si="136"/>
        <v>96759.419813937333</v>
      </c>
      <c r="W129" s="12">
        <f t="shared" si="137"/>
        <v>107538.1495414055</v>
      </c>
      <c r="X129" s="12">
        <f t="shared" si="138"/>
        <v>115335.44120972033</v>
      </c>
      <c r="Y129" s="12">
        <f t="shared" si="139"/>
        <v>117344.62408297454</v>
      </c>
      <c r="Z129" s="12">
        <f t="shared" si="140"/>
        <v>122008.1897563808</v>
      </c>
      <c r="AA129" s="12">
        <f t="shared" si="141"/>
        <v>137867.05975455788</v>
      </c>
      <c r="AB129" s="12">
        <f t="shared" si="142"/>
        <v>140764.55692561762</v>
      </c>
    </row>
    <row r="130" spans="1:28" x14ac:dyDescent="0.25">
      <c r="A130" s="20" t="s">
        <v>7</v>
      </c>
      <c r="B130" s="5">
        <v>0.33973948323724107</v>
      </c>
      <c r="C130" s="5">
        <v>0.33973948323724107</v>
      </c>
      <c r="D130" s="5">
        <v>0.33973948323724107</v>
      </c>
      <c r="E130" s="5">
        <v>0.33973948323724107</v>
      </c>
      <c r="F130" s="5">
        <v>0.33973948323724107</v>
      </c>
      <c r="G130" s="5">
        <v>0.33973948323724107</v>
      </c>
      <c r="H130" s="5">
        <v>0.33973948323724107</v>
      </c>
      <c r="N130" s="12">
        <f t="shared" si="129"/>
        <v>35489.479395796567</v>
      </c>
      <c r="O130" s="12">
        <f t="shared" si="130"/>
        <v>47566.874279218617</v>
      </c>
      <c r="P130" s="12">
        <f t="shared" si="131"/>
        <v>49891.639571857035</v>
      </c>
      <c r="Q130" s="12">
        <f t="shared" si="132"/>
        <v>53044.156162553409</v>
      </c>
      <c r="R130" s="12">
        <f t="shared" si="133"/>
        <v>53962.917885415787</v>
      </c>
      <c r="S130" s="12">
        <f t="shared" si="134"/>
        <v>55910.073436099214</v>
      </c>
      <c r="T130" s="12">
        <f t="shared" si="135"/>
        <v>62534.246202512266</v>
      </c>
      <c r="V130" s="12">
        <f t="shared" si="136"/>
        <v>68971.382961535506</v>
      </c>
      <c r="W130" s="12">
        <f t="shared" si="137"/>
        <v>92442.976286199875</v>
      </c>
      <c r="X130" s="12">
        <f t="shared" si="138"/>
        <v>96960.999092509097</v>
      </c>
      <c r="Y130" s="12">
        <f t="shared" si="139"/>
        <v>103087.70009718111</v>
      </c>
      <c r="Z130" s="12">
        <f t="shared" si="140"/>
        <v>104873.250849595</v>
      </c>
      <c r="AA130" s="12">
        <f t="shared" si="141"/>
        <v>108657.41487392757</v>
      </c>
      <c r="AB130" s="12">
        <f t="shared" si="142"/>
        <v>121531.04290268256</v>
      </c>
    </row>
    <row r="131" spans="1:28" x14ac:dyDescent="0.25">
      <c r="A131" s="20" t="s">
        <v>8</v>
      </c>
      <c r="B131" s="5">
        <v>0.2659285264200198</v>
      </c>
      <c r="C131" s="5">
        <v>0.2659285264200198</v>
      </c>
      <c r="D131" s="5">
        <v>0.2659285264200198</v>
      </c>
      <c r="E131" s="5">
        <v>0.2659285264200198</v>
      </c>
      <c r="F131" s="5">
        <v>0.2659285264200198</v>
      </c>
      <c r="G131" s="5">
        <v>0.2659285264200198</v>
      </c>
      <c r="H131" s="5">
        <v>0.2659285264200198</v>
      </c>
      <c r="N131" s="12">
        <f t="shared" si="129"/>
        <v>17404.13095915896</v>
      </c>
      <c r="O131" s="12">
        <f t="shared" si="130"/>
        <v>22661.684388536072</v>
      </c>
      <c r="P131" s="12">
        <f t="shared" si="131"/>
        <v>26081.787367014455</v>
      </c>
      <c r="Q131" s="12">
        <f t="shared" si="132"/>
        <v>27238.566644620052</v>
      </c>
      <c r="R131" s="12">
        <f t="shared" si="133"/>
        <v>28863.72863144481</v>
      </c>
      <c r="S131" s="12">
        <f t="shared" si="134"/>
        <v>29306.954144516956</v>
      </c>
      <c r="T131" s="12">
        <f t="shared" si="135"/>
        <v>30288.537367706405</v>
      </c>
      <c r="V131" s="12">
        <f t="shared" si="136"/>
        <v>48042.518159146122</v>
      </c>
      <c r="W131" s="12">
        <f t="shared" si="137"/>
        <v>62555.515486979202</v>
      </c>
      <c r="X131" s="12">
        <f t="shared" si="138"/>
        <v>71996.398219663359</v>
      </c>
      <c r="Y131" s="12">
        <f t="shared" si="139"/>
        <v>75189.582043716611</v>
      </c>
      <c r="Z131" s="12">
        <f t="shared" si="140"/>
        <v>79675.693671283647</v>
      </c>
      <c r="AA131" s="12">
        <f t="shared" si="141"/>
        <v>80899.177326418954</v>
      </c>
      <c r="AB131" s="12">
        <f t="shared" si="142"/>
        <v>83608.748400979021</v>
      </c>
    </row>
    <row r="132" spans="1:28" x14ac:dyDescent="0.25">
      <c r="A132" s="20" t="s">
        <v>9</v>
      </c>
      <c r="B132" s="5">
        <v>0.209216609962488</v>
      </c>
      <c r="C132" s="5">
        <v>0.209216609962488</v>
      </c>
      <c r="D132" s="5">
        <v>0.209216609962488</v>
      </c>
      <c r="E132" s="5">
        <v>0.209216609962488</v>
      </c>
      <c r="F132" s="5">
        <v>0.209216609962488</v>
      </c>
      <c r="G132" s="5">
        <v>0.209216609962488</v>
      </c>
      <c r="H132" s="5">
        <v>0.209216609962488</v>
      </c>
      <c r="N132" s="12">
        <f t="shared" si="129"/>
        <v>10958.684836358658</v>
      </c>
      <c r="O132" s="12">
        <f t="shared" si="130"/>
        <v>15180.916192635357</v>
      </c>
      <c r="P132" s="12">
        <f t="shared" si="131"/>
        <v>15786.101272308837</v>
      </c>
      <c r="Q132" s="12">
        <f t="shared" si="132"/>
        <v>17957.922233644382</v>
      </c>
      <c r="R132" s="12">
        <f t="shared" si="133"/>
        <v>18807.807103910458</v>
      </c>
      <c r="S132" s="12">
        <f t="shared" si="134"/>
        <v>19799.608970358757</v>
      </c>
      <c r="T132" s="12">
        <f t="shared" si="135"/>
        <v>20090.796330243513</v>
      </c>
      <c r="V132" s="12">
        <f t="shared" si="136"/>
        <v>41420.927080321955</v>
      </c>
      <c r="W132" s="12">
        <f t="shared" si="137"/>
        <v>57379.843659831691</v>
      </c>
      <c r="X132" s="12">
        <f t="shared" si="138"/>
        <v>59667.283022271047</v>
      </c>
      <c r="Y132" s="12">
        <f t="shared" si="139"/>
        <v>67876.191209184995</v>
      </c>
      <c r="Z132" s="12">
        <f t="shared" si="140"/>
        <v>71088.53098933486</v>
      </c>
      <c r="AA132" s="12">
        <f t="shared" si="141"/>
        <v>74837.279438782251</v>
      </c>
      <c r="AB132" s="12">
        <f t="shared" si="142"/>
        <v>75937.890559605919</v>
      </c>
    </row>
    <row r="133" spans="1:28" x14ac:dyDescent="0.25">
      <c r="A133" s="20" t="s">
        <v>10</v>
      </c>
      <c r="B133" s="5">
        <v>0.1530435882303347</v>
      </c>
      <c r="C133" s="5">
        <v>0.1530435882303347</v>
      </c>
      <c r="D133" s="5">
        <v>0.1530435882303347</v>
      </c>
      <c r="E133" s="5">
        <v>0.1530435882303347</v>
      </c>
      <c r="F133" s="5">
        <v>0.1530435882303347</v>
      </c>
      <c r="G133" s="5">
        <v>0.1530435882303347</v>
      </c>
      <c r="H133" s="5">
        <v>0.1530435882303347</v>
      </c>
      <c r="N133" s="12">
        <f>B133*AD100</f>
        <v>8302.4553010622185</v>
      </c>
      <c r="O133" s="12">
        <f t="shared" si="130"/>
        <v>11479.767599163912</v>
      </c>
      <c r="P133" s="12">
        <f t="shared" si="131"/>
        <v>12229.116423955666</v>
      </c>
      <c r="Q133" s="12">
        <f t="shared" si="132"/>
        <v>12673.759029773946</v>
      </c>
      <c r="R133" s="12">
        <f t="shared" si="133"/>
        <v>14395.605921852466</v>
      </c>
      <c r="S133" s="12">
        <f t="shared" si="134"/>
        <v>15003.824551843009</v>
      </c>
      <c r="T133" s="12">
        <f t="shared" si="135"/>
        <v>15748.488421094835</v>
      </c>
      <c r="V133" s="12">
        <f t="shared" si="136"/>
        <v>45946.503424126582</v>
      </c>
      <c r="W133" s="12">
        <f t="shared" si="137"/>
        <v>63530.023610687713</v>
      </c>
      <c r="X133" s="12">
        <f t="shared" si="138"/>
        <v>67676.98461145992</v>
      </c>
      <c r="Y133" s="12">
        <f t="shared" si="139"/>
        <v>70137.675126484843</v>
      </c>
      <c r="Z133" s="12">
        <f t="shared" si="140"/>
        <v>79666.52427458996</v>
      </c>
      <c r="AA133" s="12">
        <f t="shared" si="141"/>
        <v>83032.458609930822</v>
      </c>
      <c r="AB133" s="12">
        <f t="shared" si="142"/>
        <v>87153.492662836215</v>
      </c>
    </row>
    <row r="134" spans="1:28" x14ac:dyDescent="0.25">
      <c r="A134" s="20" t="s">
        <v>11</v>
      </c>
      <c r="B134" s="5">
        <v>0.10348908159680491</v>
      </c>
      <c r="C134" s="5">
        <v>0.10348908159680491</v>
      </c>
      <c r="D134" s="5">
        <v>0.10348908159680491</v>
      </c>
      <c r="E134" s="5">
        <v>0.10348908159680491</v>
      </c>
      <c r="F134" s="5">
        <v>0.10348908159680491</v>
      </c>
      <c r="G134" s="5">
        <v>0.10348908159680491</v>
      </c>
      <c r="H134" s="5">
        <v>0.10348908159680491</v>
      </c>
      <c r="N134" s="12">
        <f t="shared" si="129"/>
        <v>6362.3238287942595</v>
      </c>
      <c r="O134" s="12">
        <f t="shared" si="130"/>
        <v>8889.3257522908934</v>
      </c>
      <c r="P134" s="12">
        <f t="shared" si="131"/>
        <v>9478.5190925797833</v>
      </c>
      <c r="Q134" s="12">
        <f t="shared" si="132"/>
        <v>10058.628222201891</v>
      </c>
      <c r="R134" s="12">
        <f t="shared" si="133"/>
        <v>10449.084562275937</v>
      </c>
      <c r="S134" s="12">
        <f t="shared" si="134"/>
        <v>11785.479594537206</v>
      </c>
      <c r="T134" s="12">
        <f t="shared" si="135"/>
        <v>12272.19452301976</v>
      </c>
      <c r="V134" s="12">
        <f t="shared" si="136"/>
        <v>55115.889434146593</v>
      </c>
      <c r="W134" s="12">
        <f t="shared" si="137"/>
        <v>77006.940937212115</v>
      </c>
      <c r="X134" s="12">
        <f t="shared" si="138"/>
        <v>82111.037470577707</v>
      </c>
      <c r="Y134" s="12">
        <f t="shared" si="139"/>
        <v>87136.438803230456</v>
      </c>
      <c r="Z134" s="12">
        <f t="shared" si="140"/>
        <v>90518.905500537978</v>
      </c>
      <c r="AA134" s="12">
        <f t="shared" si="141"/>
        <v>102095.90202264267</v>
      </c>
      <c r="AB134" s="12">
        <f t="shared" si="142"/>
        <v>106312.24292355478</v>
      </c>
    </row>
    <row r="135" spans="1:28" x14ac:dyDescent="0.25">
      <c r="A135" s="20" t="s">
        <v>12</v>
      </c>
      <c r="B135" s="5">
        <v>7.6732266948766115E-2</v>
      </c>
      <c r="C135" s="5">
        <v>7.6732266948766115E-2</v>
      </c>
      <c r="D135" s="5">
        <v>7.6732266948766115E-2</v>
      </c>
      <c r="E135" s="5">
        <v>7.6732266948766115E-2</v>
      </c>
      <c r="F135" s="5">
        <v>7.6732266948766115E-2</v>
      </c>
      <c r="G135" s="5">
        <v>7.6732266948766115E-2</v>
      </c>
      <c r="H135" s="5">
        <v>7.6732266948766115E-2</v>
      </c>
      <c r="N135" s="12">
        <f t="shared" si="129"/>
        <v>4834.2228986115679</v>
      </c>
      <c r="O135" s="12">
        <f t="shared" si="130"/>
        <v>7071.6938184487108</v>
      </c>
      <c r="P135" s="12">
        <f t="shared" si="131"/>
        <v>7640.782126254936</v>
      </c>
      <c r="Q135" s="12">
        <f t="shared" si="132"/>
        <v>8129.5813054590253</v>
      </c>
      <c r="R135" s="12">
        <f t="shared" si="133"/>
        <v>8624.9264829842268</v>
      </c>
      <c r="S135" s="12">
        <f t="shared" si="134"/>
        <v>8942.9519725239006</v>
      </c>
      <c r="T135" s="12">
        <f t="shared" si="135"/>
        <v>10064.250892158565</v>
      </c>
      <c r="V135" s="12">
        <f t="shared" si="136"/>
        <v>58166.951064349319</v>
      </c>
      <c r="W135" s="12">
        <f t="shared" si="137"/>
        <v>85088.932990224333</v>
      </c>
      <c r="X135" s="12">
        <f t="shared" si="138"/>
        <v>91936.389643695002</v>
      </c>
      <c r="Y135" s="12">
        <f t="shared" si="139"/>
        <v>97817.781241344404</v>
      </c>
      <c r="Z135" s="12">
        <f t="shared" si="140"/>
        <v>103777.93643181877</v>
      </c>
      <c r="AA135" s="12">
        <f t="shared" si="141"/>
        <v>107604.52313980507</v>
      </c>
      <c r="AB135" s="12">
        <f t="shared" si="142"/>
        <v>121096.35848848743</v>
      </c>
    </row>
    <row r="136" spans="1:28" x14ac:dyDescent="0.25">
      <c r="A136" s="20" t="s">
        <v>13</v>
      </c>
      <c r="B136" s="5">
        <v>5.3343934323169945E-2</v>
      </c>
      <c r="C136" s="5">
        <v>5.3343934323169945E-2</v>
      </c>
      <c r="D136" s="5">
        <v>5.3343934323169945E-2</v>
      </c>
      <c r="E136" s="5">
        <v>5.3343934323169945E-2</v>
      </c>
      <c r="F136" s="5">
        <v>5.3343934323169945E-2</v>
      </c>
      <c r="G136" s="5">
        <v>5.3343934323169945E-2</v>
      </c>
      <c r="H136" s="5">
        <v>5.3343934323169945E-2</v>
      </c>
      <c r="N136" s="12">
        <f t="shared" si="129"/>
        <v>3312.1901670303664</v>
      </c>
      <c r="O136" s="12">
        <f t="shared" si="130"/>
        <v>4660.8789369590022</v>
      </c>
      <c r="P136" s="12">
        <f t="shared" si="131"/>
        <v>5257.9977294044984</v>
      </c>
      <c r="Q136" s="12">
        <f t="shared" si="132"/>
        <v>5673.6552319403427</v>
      </c>
      <c r="R136" s="12">
        <f t="shared" si="133"/>
        <v>6033.0215936535742</v>
      </c>
      <c r="S136" s="12">
        <f t="shared" si="134"/>
        <v>6391.6216486548274</v>
      </c>
      <c r="T136" s="12">
        <f t="shared" si="135"/>
        <v>6629.1562016831367</v>
      </c>
      <c r="V136" s="12">
        <f t="shared" si="136"/>
        <v>58779.033681670953</v>
      </c>
      <c r="W136" s="12">
        <f t="shared" si="137"/>
        <v>82713.233904480745</v>
      </c>
      <c r="X136" s="12">
        <f t="shared" si="138"/>
        <v>93309.867504350608</v>
      </c>
      <c r="Y136" s="12">
        <f t="shared" si="139"/>
        <v>100686.23936391046</v>
      </c>
      <c r="Z136" s="12">
        <f t="shared" si="140"/>
        <v>107063.65322422034</v>
      </c>
      <c r="AA136" s="12">
        <f t="shared" si="141"/>
        <v>113427.46799578158</v>
      </c>
      <c r="AB136" s="12">
        <f t="shared" si="142"/>
        <v>117642.82121794566</v>
      </c>
    </row>
    <row r="137" spans="1:28" x14ac:dyDescent="0.25">
      <c r="A137" s="20" t="s">
        <v>14</v>
      </c>
      <c r="B137" s="5">
        <v>3.0707519376331413E-2</v>
      </c>
      <c r="C137" s="5">
        <v>3.0707519376331413E-2</v>
      </c>
      <c r="D137" s="5">
        <v>3.0707519376331413E-2</v>
      </c>
      <c r="E137" s="5">
        <v>3.0707519376331413E-2</v>
      </c>
      <c r="F137" s="5">
        <v>3.0707519376331413E-2</v>
      </c>
      <c r="G137" s="5">
        <v>3.0707519376331413E-2</v>
      </c>
      <c r="H137" s="5">
        <v>3.0707519376331413E-2</v>
      </c>
      <c r="N137" s="12">
        <f t="shared" si="129"/>
        <v>1559.231362013737</v>
      </c>
      <c r="O137" s="12">
        <f t="shared" si="130"/>
        <v>2593.1321399620551</v>
      </c>
      <c r="P137" s="12">
        <f t="shared" si="131"/>
        <v>2819.5734395379618</v>
      </c>
      <c r="Q137" s="12">
        <f t="shared" si="132"/>
        <v>3181.840709055406</v>
      </c>
      <c r="R137" s="12">
        <f t="shared" si="133"/>
        <v>3434.0470948866787</v>
      </c>
      <c r="S137" s="12">
        <f t="shared" si="134"/>
        <v>3651.7175486059236</v>
      </c>
      <c r="T137" s="12">
        <f t="shared" si="135"/>
        <v>3869.3482304257441</v>
      </c>
      <c r="V137" s="12">
        <f t="shared" si="136"/>
        <v>49217.626999770888</v>
      </c>
      <c r="W137" s="12">
        <f t="shared" si="137"/>
        <v>81853.029341931426</v>
      </c>
      <c r="X137" s="12">
        <f t="shared" si="138"/>
        <v>89000.719987068762</v>
      </c>
      <c r="Y137" s="12">
        <f t="shared" si="139"/>
        <v>100435.79997565223</v>
      </c>
      <c r="Z137" s="12">
        <f t="shared" si="140"/>
        <v>108396.77364974032</v>
      </c>
      <c r="AA137" s="12">
        <f t="shared" si="141"/>
        <v>115267.60979440883</v>
      </c>
      <c r="AB137" s="12">
        <f t="shared" si="142"/>
        <v>122137.19052659742</v>
      </c>
    </row>
    <row r="138" spans="1:28" x14ac:dyDescent="0.25">
      <c r="A138" s="20" t="s">
        <v>15</v>
      </c>
      <c r="B138" s="5">
        <v>1.5371753728324479E-2</v>
      </c>
      <c r="C138" s="5">
        <v>1.5371753728324479E-2</v>
      </c>
      <c r="D138" s="5">
        <v>1.5371753728324479E-2</v>
      </c>
      <c r="E138" s="5">
        <v>1.5371753728324479E-2</v>
      </c>
      <c r="F138" s="5">
        <v>1.5371753728324479E-2</v>
      </c>
      <c r="G138" s="5">
        <v>1.5371753728324479E-2</v>
      </c>
      <c r="H138" s="5">
        <v>1.5371753728324479E-2</v>
      </c>
      <c r="N138" s="12">
        <f t="shared" si="129"/>
        <v>653.90225369664017</v>
      </c>
      <c r="O138" s="12">
        <f t="shared" si="130"/>
        <v>1059.6105945155321</v>
      </c>
      <c r="P138" s="12">
        <f t="shared" si="131"/>
        <v>1374.1664757868316</v>
      </c>
      <c r="Q138" s="12">
        <f t="shared" si="132"/>
        <v>1499.8283496186334</v>
      </c>
      <c r="R138" s="12">
        <f t="shared" si="133"/>
        <v>1696.1576139815977</v>
      </c>
      <c r="S138" s="12">
        <f t="shared" si="134"/>
        <v>1834.0871965543561</v>
      </c>
      <c r="T138" s="12">
        <f t="shared" si="135"/>
        <v>1953.5007152769317</v>
      </c>
      <c r="V138" s="12">
        <f t="shared" si="136"/>
        <v>41885.307341610584</v>
      </c>
      <c r="W138" s="12">
        <f t="shared" si="137"/>
        <v>67872.705993608062</v>
      </c>
      <c r="X138" s="12">
        <f t="shared" si="138"/>
        <v>88021.389820092998</v>
      </c>
      <c r="Y138" s="12">
        <f t="shared" si="139"/>
        <v>96070.583987589343</v>
      </c>
      <c r="Z138" s="12">
        <f t="shared" si="140"/>
        <v>108646.33446330194</v>
      </c>
      <c r="AA138" s="12">
        <f t="shared" si="141"/>
        <v>117481.32918139665</v>
      </c>
      <c r="AB138" s="12">
        <f t="shared" si="142"/>
        <v>125130.28879908081</v>
      </c>
    </row>
    <row r="139" spans="1:28" x14ac:dyDescent="0.25">
      <c r="A139" s="20" t="s">
        <v>16</v>
      </c>
      <c r="B139" s="5">
        <v>4.7553350749992658E-3</v>
      </c>
      <c r="C139" s="5">
        <v>4.7553350749992658E-3</v>
      </c>
      <c r="D139" s="5">
        <v>4.7553350749992658E-3</v>
      </c>
      <c r="E139" s="5">
        <v>4.7553350749992658E-3</v>
      </c>
      <c r="F139" s="5">
        <v>4.7553350749992658E-3</v>
      </c>
      <c r="G139" s="5">
        <v>4.7553350749992658E-3</v>
      </c>
      <c r="H139" s="5">
        <v>4.7553350749992658E-3</v>
      </c>
      <c r="N139" s="12">
        <f t="shared" si="129"/>
        <v>182.03385393944686</v>
      </c>
      <c r="O139" s="12">
        <f t="shared" si="130"/>
        <v>269.04079338103236</v>
      </c>
      <c r="P139" s="12">
        <f t="shared" si="131"/>
        <v>350.49429465113923</v>
      </c>
      <c r="Q139" s="12">
        <f t="shared" si="132"/>
        <v>456.99452845800374</v>
      </c>
      <c r="R139" s="12">
        <f t="shared" si="133"/>
        <v>501.64009701606534</v>
      </c>
      <c r="S139" s="12">
        <f t="shared" si="134"/>
        <v>570.08940133685201</v>
      </c>
      <c r="T139" s="12">
        <f t="shared" si="135"/>
        <v>618.92800810511028</v>
      </c>
      <c r="V139" s="12">
        <f t="shared" si="136"/>
        <v>38097.887764302141</v>
      </c>
      <c r="W139" s="12">
        <f t="shared" si="137"/>
        <v>56307.580861629023</v>
      </c>
      <c r="X139" s="12">
        <f t="shared" si="138"/>
        <v>73354.994198437504</v>
      </c>
      <c r="Y139" s="12">
        <f t="shared" si="139"/>
        <v>95644.441280053201</v>
      </c>
      <c r="Z139" s="12">
        <f t="shared" si="140"/>
        <v>104988.31783536851</v>
      </c>
      <c r="AA139" s="12">
        <f t="shared" si="141"/>
        <v>119314.08118719733</v>
      </c>
      <c r="AB139" s="12">
        <f t="shared" si="142"/>
        <v>129535.51922718373</v>
      </c>
    </row>
    <row r="140" spans="1:28" x14ac:dyDescent="0.25">
      <c r="A140" s="20" t="s">
        <v>17</v>
      </c>
      <c r="B140" s="5">
        <v>7.6077768385460697E-4</v>
      </c>
      <c r="C140" s="5">
        <v>7.6077768385460697E-4</v>
      </c>
      <c r="D140" s="5">
        <v>7.6077768385460697E-4</v>
      </c>
      <c r="E140" s="5">
        <v>7.6077768385460697E-4</v>
      </c>
      <c r="F140" s="5">
        <v>7.6077768385460697E-4</v>
      </c>
      <c r="G140" s="5">
        <v>7.6077768385460697E-4</v>
      </c>
      <c r="H140" s="5">
        <v>7.6077768385460697E-4</v>
      </c>
      <c r="N140" s="12">
        <f t="shared" si="129"/>
        <v>29.902967374262818</v>
      </c>
      <c r="O140" s="12">
        <f t="shared" si="130"/>
        <v>35.89526990711397</v>
      </c>
      <c r="P140" s="12">
        <f t="shared" si="131"/>
        <v>44.774732068394236</v>
      </c>
      <c r="Q140" s="12">
        <f t="shared" si="132"/>
        <v>58.868511658017042</v>
      </c>
      <c r="R140" s="12">
        <f t="shared" si="133"/>
        <v>77.406509863334989</v>
      </c>
      <c r="S140" s="12">
        <f t="shared" si="134"/>
        <v>85.777561202595066</v>
      </c>
      <c r="T140" s="12">
        <f t="shared" si="135"/>
        <v>98.235455570719381</v>
      </c>
      <c r="V140" s="12">
        <f t="shared" si="136"/>
        <v>39275.886370128974</v>
      </c>
      <c r="W140" s="12">
        <f t="shared" si="137"/>
        <v>47146.44284133269</v>
      </c>
      <c r="X140" s="12">
        <f t="shared" si="138"/>
        <v>58809.123086720916</v>
      </c>
      <c r="Y140" s="12">
        <f t="shared" si="139"/>
        <v>77320.519589935488</v>
      </c>
      <c r="Z140" s="12">
        <f t="shared" si="140"/>
        <v>101669.15034383144</v>
      </c>
      <c r="AA140" s="12">
        <f t="shared" si="141"/>
        <v>112664.06121954179</v>
      </c>
      <c r="AB140" s="12">
        <f t="shared" si="142"/>
        <v>129026.81336683042</v>
      </c>
    </row>
    <row r="141" spans="1:28" x14ac:dyDescent="0.25">
      <c r="A141" s="20" t="s">
        <v>18</v>
      </c>
      <c r="B141" s="5">
        <v>1.2850167052171679E-4</v>
      </c>
      <c r="C141" s="5">
        <v>1.2850167052171679E-4</v>
      </c>
      <c r="D141" s="5">
        <v>1.2850167052171679E-4</v>
      </c>
      <c r="E141" s="5">
        <v>1.2850167052171679E-4</v>
      </c>
      <c r="F141" s="5">
        <v>1.2850167052171679E-4</v>
      </c>
      <c r="G141" s="5">
        <v>1.2850167052171679E-4</v>
      </c>
      <c r="H141" s="5">
        <v>1.2850167052171679E-4</v>
      </c>
      <c r="N141" s="12">
        <f t="shared" si="129"/>
        <v>4.3554239306420426</v>
      </c>
      <c r="O141" s="12">
        <f t="shared" si="130"/>
        <v>5.3353201942910768</v>
      </c>
      <c r="P141" s="12">
        <f t="shared" si="131"/>
        <v>5.7187636369027173</v>
      </c>
      <c r="Q141" s="12">
        <f t="shared" si="132"/>
        <v>7.2431982223447635</v>
      </c>
      <c r="R141" s="12">
        <f t="shared" si="133"/>
        <v>9.6426084586915426</v>
      </c>
      <c r="S141" s="12">
        <f t="shared" si="134"/>
        <v>12.859715242046216</v>
      </c>
      <c r="T141" s="12">
        <f t="shared" si="135"/>
        <v>14.436510084017483</v>
      </c>
      <c r="V141" s="12">
        <f t="shared" si="136"/>
        <v>33889.553604325738</v>
      </c>
      <c r="W141" s="12">
        <f t="shared" si="137"/>
        <v>41514.126431778874</v>
      </c>
      <c r="X141" s="12">
        <f t="shared" si="138"/>
        <v>44497.699858740038</v>
      </c>
      <c r="Y141" s="12">
        <f t="shared" si="139"/>
        <v>56359.325368064608</v>
      </c>
      <c r="Z141" s="12">
        <f t="shared" si="140"/>
        <v>75029.136417078902</v>
      </c>
      <c r="AA141" s="12">
        <f t="shared" si="141"/>
        <v>100061.4442983616</v>
      </c>
      <c r="AB141" s="12">
        <f t="shared" si="142"/>
        <v>112330.48496374003</v>
      </c>
    </row>
    <row r="142" spans="1:28" x14ac:dyDescent="0.25">
      <c r="A142" s="20" t="s">
        <v>0</v>
      </c>
      <c r="B142" s="5">
        <v>6.2888137725021617E-4</v>
      </c>
      <c r="C142" s="5">
        <v>6.2888137725021617E-4</v>
      </c>
      <c r="D142" s="5">
        <v>6.2888137725021617E-4</v>
      </c>
      <c r="E142" s="5">
        <v>6.2888137725021617E-4</v>
      </c>
      <c r="F142" s="5">
        <v>6.2888137725021617E-4</v>
      </c>
      <c r="G142" s="5">
        <v>6.2888137725021617E-4</v>
      </c>
      <c r="H142" s="5">
        <v>6.2888137725021617E-4</v>
      </c>
      <c r="N142" s="12">
        <f t="shared" si="129"/>
        <v>17.325370191305009</v>
      </c>
      <c r="O142" s="12">
        <f t="shared" si="130"/>
        <v>23.598905970131668</v>
      </c>
      <c r="P142" s="12">
        <f t="shared" si="131"/>
        <v>28.695507099762043</v>
      </c>
      <c r="Q142" s="12">
        <f t="shared" si="132"/>
        <v>33.148149509304929</v>
      </c>
      <c r="R142" s="12">
        <f t="shared" si="133"/>
        <v>41.350948227183061</v>
      </c>
      <c r="S142" s="12">
        <f t="shared" si="134"/>
        <v>54.947308521427473</v>
      </c>
      <c r="T142" s="12">
        <f t="shared" si="135"/>
        <v>74.700692801284191</v>
      </c>
      <c r="V142" s="12">
        <f t="shared" si="136"/>
        <v>27532.178905257573</v>
      </c>
      <c r="W142" s="12">
        <f t="shared" si="137"/>
        <v>37501.611449785487</v>
      </c>
      <c r="X142" s="12">
        <f t="shared" si="138"/>
        <v>45600.747719909356</v>
      </c>
      <c r="Y142" s="12">
        <f t="shared" si="139"/>
        <v>52676.5530889742</v>
      </c>
      <c r="Z142" s="12">
        <f t="shared" si="140"/>
        <v>65711.825601522287</v>
      </c>
      <c r="AA142" s="12">
        <f t="shared" si="141"/>
        <v>87318.141654113439</v>
      </c>
      <c r="AB142" s="12">
        <f t="shared" si="142"/>
        <v>118708.73844784073</v>
      </c>
    </row>
    <row r="143" spans="1:28" x14ac:dyDescent="0.25">
      <c r="A143" s="19" t="s">
        <v>97</v>
      </c>
      <c r="B143" s="9">
        <f>SUM(B128:B142)*5</f>
        <v>13.160896886350763</v>
      </c>
      <c r="C143" s="9">
        <f t="shared" ref="C143:H143" si="143">SUM(C128:C142)*5</f>
        <v>13.160896886350763</v>
      </c>
      <c r="D143" s="9">
        <f t="shared" si="143"/>
        <v>13.160896886350763</v>
      </c>
      <c r="E143" s="9">
        <f t="shared" si="143"/>
        <v>13.160896886350763</v>
      </c>
      <c r="F143" s="9">
        <f t="shared" si="143"/>
        <v>13.160896886350763</v>
      </c>
      <c r="G143" s="9">
        <f t="shared" si="143"/>
        <v>13.160896886350763</v>
      </c>
      <c r="H143" s="9">
        <f t="shared" si="143"/>
        <v>13.160896886350763</v>
      </c>
    </row>
    <row r="146" spans="1:28" ht="21" customHeight="1" x14ac:dyDescent="0.25">
      <c r="A146" s="33" t="s">
        <v>35</v>
      </c>
      <c r="N146" s="17" t="s">
        <v>79</v>
      </c>
      <c r="O146" s="17"/>
      <c r="P146" s="17"/>
      <c r="Q146" s="17"/>
      <c r="R146" s="17"/>
      <c r="S146" s="17"/>
      <c r="T146" s="17"/>
      <c r="U146" s="17"/>
      <c r="V146" s="17" t="s">
        <v>79</v>
      </c>
    </row>
    <row r="147" spans="1:28" s="16" customFormat="1" ht="15.75" x14ac:dyDescent="0.25">
      <c r="A147" s="18" t="s">
        <v>118</v>
      </c>
      <c r="N147" s="18" t="s">
        <v>119</v>
      </c>
      <c r="V147" s="18" t="s">
        <v>120</v>
      </c>
    </row>
    <row r="148" spans="1:28" x14ac:dyDescent="0.25">
      <c r="A148" s="19" t="s">
        <v>21</v>
      </c>
      <c r="B148" s="1">
        <v>2006</v>
      </c>
      <c r="C148" s="1">
        <v>2011</v>
      </c>
      <c r="D148" s="1">
        <v>2016</v>
      </c>
      <c r="E148" s="1">
        <v>2021</v>
      </c>
      <c r="F148" s="1">
        <v>2026</v>
      </c>
      <c r="G148" s="1">
        <v>2031</v>
      </c>
      <c r="H148" s="1">
        <v>2036</v>
      </c>
      <c r="N148" s="1">
        <f>B148</f>
        <v>2006</v>
      </c>
      <c r="O148" s="1">
        <f>N148+5</f>
        <v>2011</v>
      </c>
      <c r="P148" s="1">
        <f t="shared" ref="P148" si="144">O148+5</f>
        <v>2016</v>
      </c>
      <c r="Q148" s="1">
        <f t="shared" ref="Q148" si="145">P148+5</f>
        <v>2021</v>
      </c>
      <c r="R148" s="1">
        <f t="shared" ref="R148" si="146">Q148+5</f>
        <v>2026</v>
      </c>
      <c r="S148" s="1">
        <f t="shared" ref="S148" si="147">R148+5</f>
        <v>2031</v>
      </c>
      <c r="T148" s="1">
        <f t="shared" ref="T148" si="148">S148+5</f>
        <v>2036</v>
      </c>
      <c r="U148" s="16"/>
      <c r="V148" s="1">
        <f>B148</f>
        <v>2006</v>
      </c>
      <c r="W148" s="1">
        <f>V148+5</f>
        <v>2011</v>
      </c>
      <c r="X148" s="1">
        <f t="shared" ref="X148" si="149">W148+5</f>
        <v>2016</v>
      </c>
      <c r="Y148" s="1">
        <f t="shared" ref="Y148" si="150">X148+5</f>
        <v>2021</v>
      </c>
      <c r="Z148" s="1">
        <f t="shared" ref="Z148" si="151">Y148+5</f>
        <v>2026</v>
      </c>
      <c r="AA148" s="1">
        <f t="shared" ref="AA148" si="152">Z148+5</f>
        <v>2031</v>
      </c>
      <c r="AB148" s="1">
        <f t="shared" ref="AB148" si="153">AA148+5</f>
        <v>2036</v>
      </c>
    </row>
    <row r="149" spans="1:28" x14ac:dyDescent="0.25">
      <c r="A149" s="20" t="s">
        <v>5</v>
      </c>
      <c r="B149" s="5">
        <v>1.6632785067455184E-3</v>
      </c>
      <c r="C149" s="35">
        <f t="shared" ref="C149:H163" si="154">IF($B128&gt;0.000000001,(1+($I$167*((C128-$B128)/$B128)))*$B149,$B149)</f>
        <v>1.6632785067455184E-3</v>
      </c>
      <c r="D149" s="34">
        <f t="shared" si="154"/>
        <v>1.6632785067455184E-3</v>
      </c>
      <c r="E149" s="34">
        <f t="shared" si="154"/>
        <v>1.6632785067455184E-3</v>
      </c>
      <c r="F149" s="34">
        <f t="shared" si="154"/>
        <v>1.6632785067455184E-3</v>
      </c>
      <c r="G149" s="34">
        <f t="shared" si="154"/>
        <v>1.6632785067455184E-3</v>
      </c>
      <c r="H149" s="34">
        <f t="shared" si="154"/>
        <v>1.6632785067455184E-3</v>
      </c>
      <c r="N149" s="12">
        <f t="shared" ref="N149:N163" si="155">B149*AD76</f>
        <v>10.291737788269476</v>
      </c>
      <c r="O149" s="12">
        <f t="shared" ref="O149:O163" si="156">C149*AE76</f>
        <v>10.136090511053945</v>
      </c>
      <c r="P149" s="12">
        <f t="shared" ref="P149:P163" si="157">D149*AF76</f>
        <v>10.335379940804717</v>
      </c>
      <c r="Q149" s="12">
        <f t="shared" ref="Q149:Q163" si="158">E149*AG76</f>
        <v>10.767915897304729</v>
      </c>
      <c r="R149" s="12">
        <f t="shared" ref="R149:R163" si="159">F149*AH76</f>
        <v>12.328291333530087</v>
      </c>
      <c r="S149" s="12">
        <f t="shared" ref="S149:S163" si="160">G149*AI76</f>
        <v>12.594648143485189</v>
      </c>
      <c r="T149" s="12">
        <f t="shared" ref="T149:T163" si="161">H149*AJ76</f>
        <v>13.309541942440804</v>
      </c>
      <c r="V149" s="12">
        <f t="shared" ref="V149:V163" si="162">AD76-N149</f>
        <v>6177.3297258035227</v>
      </c>
      <c r="W149" s="12">
        <f t="shared" ref="W149:W163" si="163">AE76-O149</f>
        <v>6083.906771190379</v>
      </c>
      <c r="X149" s="12">
        <f t="shared" ref="X149:X163" si="164">AF76-P149</f>
        <v>6203.5247155807865</v>
      </c>
      <c r="Y149" s="12">
        <f t="shared" ref="Y149:Y163" si="165">AG76-Q149</f>
        <v>6463.1424085822373</v>
      </c>
      <c r="Z149" s="12">
        <f t="shared" ref="Z149:Z163" si="166">AH76-R149</f>
        <v>7399.7144204143924</v>
      </c>
      <c r="AA149" s="12">
        <f t="shared" ref="AA149:AA163" si="167">AI76-S149</f>
        <v>7559.5876967896666</v>
      </c>
      <c r="AB149" s="12">
        <f t="shared" ref="AB149:AB163" si="168">AJ76-T149</f>
        <v>7988.6828414516913</v>
      </c>
    </row>
    <row r="150" spans="1:28" x14ac:dyDescent="0.25">
      <c r="A150" s="20" t="s">
        <v>6</v>
      </c>
      <c r="B150" s="5">
        <v>1.7755845593321958E-3</v>
      </c>
      <c r="C150" s="35">
        <f t="shared" si="154"/>
        <v>1.7755845593321958E-3</v>
      </c>
      <c r="D150" s="34">
        <f t="shared" si="154"/>
        <v>1.7755845593321958E-3</v>
      </c>
      <c r="E150" s="34">
        <f t="shared" si="154"/>
        <v>1.7755845593321958E-3</v>
      </c>
      <c r="F150" s="34">
        <f t="shared" si="154"/>
        <v>1.7755845593321958E-3</v>
      </c>
      <c r="G150" s="34">
        <f t="shared" si="154"/>
        <v>1.7755845593321958E-3</v>
      </c>
      <c r="H150" s="34">
        <f t="shared" si="154"/>
        <v>1.7755845593321958E-3</v>
      </c>
      <c r="N150" s="12">
        <f t="shared" si="155"/>
        <v>96.116562286953155</v>
      </c>
      <c r="O150" s="12">
        <f t="shared" si="156"/>
        <v>92.148189438116631</v>
      </c>
      <c r="P150" s="12">
        <f t="shared" si="157"/>
        <v>98.871380490050683</v>
      </c>
      <c r="Q150" s="12">
        <f t="shared" si="158"/>
        <v>100.47833278237833</v>
      </c>
      <c r="R150" s="12">
        <f t="shared" si="159"/>
        <v>104.8376870121827</v>
      </c>
      <c r="S150" s="12">
        <f t="shared" si="160"/>
        <v>118.53334159694424</v>
      </c>
      <c r="T150" s="12">
        <f t="shared" si="161"/>
        <v>121.07890211865866</v>
      </c>
      <c r="V150" s="12">
        <f t="shared" si="162"/>
        <v>54036.232010907988</v>
      </c>
      <c r="W150" s="12">
        <f t="shared" si="163"/>
        <v>51805.233410215988</v>
      </c>
      <c r="X150" s="12">
        <f t="shared" si="164"/>
        <v>55584.976493945505</v>
      </c>
      <c r="Y150" s="12">
        <f t="shared" si="165"/>
        <v>56488.396724888</v>
      </c>
      <c r="Z150" s="12">
        <f t="shared" si="166"/>
        <v>58939.203026888012</v>
      </c>
      <c r="AA150" s="12">
        <f t="shared" si="167"/>
        <v>66638.828888183358</v>
      </c>
      <c r="AB150" s="12">
        <f t="shared" si="168"/>
        <v>68069.929789800182</v>
      </c>
    </row>
    <row r="151" spans="1:28" x14ac:dyDescent="0.25">
      <c r="A151" s="20" t="s">
        <v>7</v>
      </c>
      <c r="B151" s="5">
        <v>3.1837501392890685E-3</v>
      </c>
      <c r="C151" s="35">
        <f t="shared" si="154"/>
        <v>3.1837501392890685E-3</v>
      </c>
      <c r="D151" s="34">
        <f t="shared" si="154"/>
        <v>3.1837501392890685E-3</v>
      </c>
      <c r="E151" s="34">
        <f t="shared" si="154"/>
        <v>3.1837501392890685E-3</v>
      </c>
      <c r="F151" s="34">
        <f t="shared" si="154"/>
        <v>3.1837501392890685E-3</v>
      </c>
      <c r="G151" s="34">
        <f t="shared" si="154"/>
        <v>3.1837501392890685E-3</v>
      </c>
      <c r="H151" s="34">
        <f t="shared" si="154"/>
        <v>3.1837501392890685E-3</v>
      </c>
      <c r="N151" s="12">
        <f t="shared" si="155"/>
        <v>247.84886790834955</v>
      </c>
      <c r="O151" s="12">
        <f t="shared" si="156"/>
        <v>262.32998815915909</v>
      </c>
      <c r="P151" s="12">
        <f t="shared" si="157"/>
        <v>275.39160753205533</v>
      </c>
      <c r="Q151" s="12">
        <f t="shared" si="158"/>
        <v>292.09818413704039</v>
      </c>
      <c r="R151" s="12">
        <f t="shared" si="159"/>
        <v>299.31216755537167</v>
      </c>
      <c r="S151" s="12">
        <f t="shared" si="160"/>
        <v>310.4823624320228</v>
      </c>
      <c r="T151" s="12">
        <f t="shared" si="161"/>
        <v>347.5891652791413</v>
      </c>
      <c r="V151" s="12">
        <f t="shared" si="162"/>
        <v>77600.241297764704</v>
      </c>
      <c r="W151" s="12">
        <f t="shared" si="163"/>
        <v>82134.207642691923</v>
      </c>
      <c r="X151" s="12">
        <f t="shared" si="164"/>
        <v>86223.735360248858</v>
      </c>
      <c r="Y151" s="12">
        <f t="shared" si="165"/>
        <v>91454.48096238666</v>
      </c>
      <c r="Z151" s="12">
        <f t="shared" si="166"/>
        <v>93713.14310074909</v>
      </c>
      <c r="AA151" s="12">
        <f t="shared" si="167"/>
        <v>97210.475265654182</v>
      </c>
      <c r="AB151" s="12">
        <f t="shared" si="168"/>
        <v>108828.42970307275</v>
      </c>
    </row>
    <row r="152" spans="1:28" x14ac:dyDescent="0.25">
      <c r="A152" s="20" t="s">
        <v>8</v>
      </c>
      <c r="B152" s="5">
        <v>1.7202572347266881E-2</v>
      </c>
      <c r="C152" s="35">
        <f t="shared" si="154"/>
        <v>1.7202572347266881E-2</v>
      </c>
      <c r="D152" s="34">
        <f t="shared" si="154"/>
        <v>1.7202572347266881E-2</v>
      </c>
      <c r="E152" s="34">
        <f t="shared" si="154"/>
        <v>1.7202572347266881E-2</v>
      </c>
      <c r="F152" s="34">
        <f t="shared" si="154"/>
        <v>1.7202572347266881E-2</v>
      </c>
      <c r="G152" s="34">
        <f t="shared" si="154"/>
        <v>1.7202572347266881E-2</v>
      </c>
      <c r="H152" s="34">
        <f t="shared" si="154"/>
        <v>1.7202572347266881E-2</v>
      </c>
      <c r="N152" s="12">
        <f t="shared" si="155"/>
        <v>1008.5936023993006</v>
      </c>
      <c r="O152" s="12">
        <f t="shared" si="156"/>
        <v>923.32504457523896</v>
      </c>
      <c r="P152" s="12">
        <f t="shared" si="157"/>
        <v>1065.2995721522257</v>
      </c>
      <c r="Q152" s="12">
        <f t="shared" si="158"/>
        <v>1105.0971821047926</v>
      </c>
      <c r="R152" s="12">
        <f t="shared" si="159"/>
        <v>1195.0776412023679</v>
      </c>
      <c r="S152" s="12">
        <f t="shared" si="160"/>
        <v>1217.4688310857418</v>
      </c>
      <c r="T152" s="12">
        <f t="shared" si="161"/>
        <v>1261.4837980980089</v>
      </c>
      <c r="V152" s="12">
        <f t="shared" si="162"/>
        <v>57621.800854831075</v>
      </c>
      <c r="W152" s="12">
        <f t="shared" si="163"/>
        <v>52750.336425125563</v>
      </c>
      <c r="X152" s="12">
        <f t="shared" si="164"/>
        <v>60861.460603425752</v>
      </c>
      <c r="Y152" s="12">
        <f t="shared" si="165"/>
        <v>63135.131534641092</v>
      </c>
      <c r="Z152" s="12">
        <f t="shared" si="166"/>
        <v>68275.790847383876</v>
      </c>
      <c r="AA152" s="12">
        <f t="shared" si="167"/>
        <v>69555.01835913214</v>
      </c>
      <c r="AB152" s="12">
        <f t="shared" si="168"/>
        <v>72069.630446477837</v>
      </c>
    </row>
    <row r="153" spans="1:28" x14ac:dyDescent="0.25">
      <c r="A153" s="20" t="s">
        <v>9</v>
      </c>
      <c r="B153" s="5">
        <v>0.13988647527562492</v>
      </c>
      <c r="C153" s="35">
        <f t="shared" si="154"/>
        <v>0.13988647527562492</v>
      </c>
      <c r="D153" s="34">
        <f t="shared" si="154"/>
        <v>0.13988647527562492</v>
      </c>
      <c r="E153" s="34">
        <f t="shared" si="154"/>
        <v>0.13988647527562492</v>
      </c>
      <c r="F153" s="34">
        <f t="shared" si="154"/>
        <v>0.13988647527562492</v>
      </c>
      <c r="G153" s="34">
        <f t="shared" si="154"/>
        <v>0.13988647527562492</v>
      </c>
      <c r="H153" s="34">
        <f t="shared" si="154"/>
        <v>0.13988647527562492</v>
      </c>
      <c r="N153" s="12">
        <f t="shared" si="155"/>
        <v>5855.7509091185702</v>
      </c>
      <c r="O153" s="12">
        <f t="shared" si="156"/>
        <v>5325.9121475570464</v>
      </c>
      <c r="P153" s="12">
        <f t="shared" si="157"/>
        <v>5563.1169412596673</v>
      </c>
      <c r="Q153" s="12">
        <f t="shared" si="158"/>
        <v>6251.5501060774914</v>
      </c>
      <c r="R153" s="12">
        <f t="shared" si="159"/>
        <v>6792.5949809999847</v>
      </c>
      <c r="S153" s="12">
        <f t="shared" si="160"/>
        <v>7193.4365825394761</v>
      </c>
      <c r="T153" s="12">
        <f t="shared" si="161"/>
        <v>7332.775305054166</v>
      </c>
      <c r="V153" s="12">
        <f t="shared" si="162"/>
        <v>36004.985788841026</v>
      </c>
      <c r="W153" s="12">
        <f t="shared" si="163"/>
        <v>32747.19060996937</v>
      </c>
      <c r="X153" s="12">
        <f t="shared" si="164"/>
        <v>34205.680794893138</v>
      </c>
      <c r="Y153" s="12">
        <f t="shared" si="165"/>
        <v>38438.61807322481</v>
      </c>
      <c r="Z153" s="12">
        <f t="shared" si="166"/>
        <v>41765.315764954648</v>
      </c>
      <c r="AA153" s="12">
        <f t="shared" si="167"/>
        <v>44229.952050034961</v>
      </c>
      <c r="AB153" s="12">
        <f t="shared" si="168"/>
        <v>45086.697632597978</v>
      </c>
    </row>
    <row r="154" spans="1:28" x14ac:dyDescent="0.25">
      <c r="A154" s="20" t="s">
        <v>10</v>
      </c>
      <c r="B154" s="5">
        <v>0.4584699258836944</v>
      </c>
      <c r="C154" s="35">
        <f t="shared" si="154"/>
        <v>0.4584699258836944</v>
      </c>
      <c r="D154" s="34">
        <f t="shared" si="154"/>
        <v>0.4584699258836944</v>
      </c>
      <c r="E154" s="34">
        <f t="shared" si="154"/>
        <v>0.4584699258836944</v>
      </c>
      <c r="F154" s="34">
        <f t="shared" si="154"/>
        <v>0.4584699258836944</v>
      </c>
      <c r="G154" s="34">
        <f t="shared" si="154"/>
        <v>0.4584699258836944</v>
      </c>
      <c r="H154" s="34">
        <f t="shared" si="154"/>
        <v>0.4584699258836944</v>
      </c>
      <c r="N154" s="12">
        <f t="shared" si="155"/>
        <v>29423.919881866688</v>
      </c>
      <c r="O154" s="12">
        <f t="shared" si="156"/>
        <v>27415.594213553035</v>
      </c>
      <c r="P154" s="12">
        <f t="shared" si="157"/>
        <v>29274.274105661447</v>
      </c>
      <c r="Q154" s="12">
        <f t="shared" si="158"/>
        <v>30144.071674018462</v>
      </c>
      <c r="R154" s="12">
        <f t="shared" si="159"/>
        <v>34912.245680862994</v>
      </c>
      <c r="S154" s="12">
        <f t="shared" si="160"/>
        <v>36503.218136407348</v>
      </c>
      <c r="T154" s="12">
        <f t="shared" si="161"/>
        <v>38409.273038232277</v>
      </c>
      <c r="V154" s="12">
        <f t="shared" si="162"/>
        <v>34754.597008096142</v>
      </c>
      <c r="W154" s="12">
        <f t="shared" si="163"/>
        <v>32382.426694164868</v>
      </c>
      <c r="X154" s="12">
        <f t="shared" si="164"/>
        <v>34577.840183483451</v>
      </c>
      <c r="Y154" s="12">
        <f t="shared" si="165"/>
        <v>35605.2173680407</v>
      </c>
      <c r="Z154" s="12">
        <f t="shared" si="166"/>
        <v>41237.232637851426</v>
      </c>
      <c r="AA154" s="12">
        <f t="shared" si="167"/>
        <v>43116.438629623502</v>
      </c>
      <c r="AB154" s="12">
        <f t="shared" si="168"/>
        <v>45367.809971517898</v>
      </c>
    </row>
    <row r="155" spans="1:28" x14ac:dyDescent="0.25">
      <c r="A155" s="20" t="s">
        <v>11</v>
      </c>
      <c r="B155" s="5">
        <v>0.55464729870297236</v>
      </c>
      <c r="C155" s="35">
        <f t="shared" si="154"/>
        <v>0.55464729870297236</v>
      </c>
      <c r="D155" s="34">
        <f t="shared" si="154"/>
        <v>0.55464729870297236</v>
      </c>
      <c r="E155" s="34">
        <f t="shared" si="154"/>
        <v>0.55464729870297236</v>
      </c>
      <c r="F155" s="34">
        <f t="shared" si="154"/>
        <v>0.55464729870297236</v>
      </c>
      <c r="G155" s="34">
        <f t="shared" si="154"/>
        <v>0.55464729870297236</v>
      </c>
      <c r="H155" s="34">
        <f t="shared" si="154"/>
        <v>0.55464729870297236</v>
      </c>
      <c r="N155" s="12">
        <f t="shared" si="155"/>
        <v>68491.888092967711</v>
      </c>
      <c r="O155" s="12">
        <f t="shared" si="156"/>
        <v>66204.585920223806</v>
      </c>
      <c r="P155" s="12">
        <f t="shared" si="157"/>
        <v>70634.787228931847</v>
      </c>
      <c r="Q155" s="12">
        <f t="shared" si="158"/>
        <v>74836.486710471698</v>
      </c>
      <c r="R155" s="12">
        <f t="shared" si="159"/>
        <v>78125.602758942667</v>
      </c>
      <c r="S155" s="12">
        <f t="shared" si="160"/>
        <v>88189.310077546266</v>
      </c>
      <c r="T155" s="12">
        <f t="shared" si="161"/>
        <v>91889.309934409001</v>
      </c>
      <c r="V155" s="12">
        <f t="shared" si="162"/>
        <v>54995.395182609645</v>
      </c>
      <c r="W155" s="12">
        <f t="shared" si="163"/>
        <v>53158.81145868967</v>
      </c>
      <c r="X155" s="12">
        <f t="shared" si="164"/>
        <v>56716.030838891398</v>
      </c>
      <c r="Y155" s="12">
        <f t="shared" si="165"/>
        <v>60089.775231982159</v>
      </c>
      <c r="Z155" s="12">
        <f t="shared" si="166"/>
        <v>62730.762974086712</v>
      </c>
      <c r="AA155" s="12">
        <f t="shared" si="167"/>
        <v>70811.392321572188</v>
      </c>
      <c r="AB155" s="12">
        <f t="shared" si="168"/>
        <v>73782.298219619071</v>
      </c>
    </row>
    <row r="156" spans="1:28" x14ac:dyDescent="0.25">
      <c r="A156" s="20" t="s">
        <v>12</v>
      </c>
      <c r="B156" s="5">
        <v>0.44142397520620957</v>
      </c>
      <c r="C156" s="35">
        <f t="shared" si="154"/>
        <v>0.44142397520620957</v>
      </c>
      <c r="D156" s="34">
        <f t="shared" si="154"/>
        <v>0.44142397520620957</v>
      </c>
      <c r="E156" s="34">
        <f t="shared" si="154"/>
        <v>0.44142397520620957</v>
      </c>
      <c r="F156" s="34">
        <f t="shared" si="154"/>
        <v>0.44142397520620957</v>
      </c>
      <c r="G156" s="34">
        <f t="shared" si="154"/>
        <v>0.44142397520620957</v>
      </c>
      <c r="H156" s="34">
        <f t="shared" si="154"/>
        <v>0.44142397520620957</v>
      </c>
      <c r="N156" s="12">
        <f t="shared" si="155"/>
        <v>72994.812315522082</v>
      </c>
      <c r="O156" s="12">
        <f t="shared" si="156"/>
        <v>74202.019944739804</v>
      </c>
      <c r="P156" s="12">
        <f t="shared" si="157"/>
        <v>80184.224587692966</v>
      </c>
      <c r="Q156" s="12">
        <f t="shared" si="158"/>
        <v>85282.420249940507</v>
      </c>
      <c r="R156" s="12">
        <f t="shared" si="159"/>
        <v>90580.332475616233</v>
      </c>
      <c r="S156" s="12">
        <f t="shared" si="160"/>
        <v>93937.753251750051</v>
      </c>
      <c r="T156" s="12">
        <f t="shared" si="161"/>
        <v>105731.25585125708</v>
      </c>
      <c r="V156" s="12">
        <f t="shared" si="162"/>
        <v>92367.325709316327</v>
      </c>
      <c r="W156" s="12">
        <f t="shared" si="163"/>
        <v>93894.921119860504</v>
      </c>
      <c r="X156" s="12">
        <f t="shared" si="164"/>
        <v>101464.77748618668</v>
      </c>
      <c r="Y156" s="12">
        <f t="shared" si="165"/>
        <v>107916.01264011976</v>
      </c>
      <c r="Z156" s="12">
        <f t="shared" si="166"/>
        <v>114619.96828580472</v>
      </c>
      <c r="AA156" s="12">
        <f t="shared" si="167"/>
        <v>118868.43428681165</v>
      </c>
      <c r="AB156" s="12">
        <f t="shared" si="168"/>
        <v>133791.88242383348</v>
      </c>
    </row>
    <row r="157" spans="1:28" x14ac:dyDescent="0.25">
      <c r="A157" s="20" t="s">
        <v>13</v>
      </c>
      <c r="B157" s="5">
        <v>0.27163296723198926</v>
      </c>
      <c r="C157" s="35">
        <f t="shared" si="154"/>
        <v>0.27163296723198926</v>
      </c>
      <c r="D157" s="34">
        <f t="shared" si="154"/>
        <v>0.27163296723198926</v>
      </c>
      <c r="E157" s="34">
        <f t="shared" si="154"/>
        <v>0.27163296723198926</v>
      </c>
      <c r="F157" s="34">
        <f t="shared" si="154"/>
        <v>0.27163296723198926</v>
      </c>
      <c r="G157" s="34">
        <f t="shared" si="154"/>
        <v>0.27163296723198926</v>
      </c>
      <c r="H157" s="34">
        <f t="shared" si="154"/>
        <v>0.27163296723198926</v>
      </c>
      <c r="N157" s="12">
        <f t="shared" si="155"/>
        <v>48213.319259771306</v>
      </c>
      <c r="O157" s="12">
        <f t="shared" si="156"/>
        <v>47112.359029664258</v>
      </c>
      <c r="P157" s="12">
        <f t="shared" si="157"/>
        <v>53150.045715482527</v>
      </c>
      <c r="Q157" s="12">
        <f t="shared" si="158"/>
        <v>57345.870782180398</v>
      </c>
      <c r="R157" s="12">
        <f t="shared" si="159"/>
        <v>60996.994878254103</v>
      </c>
      <c r="S157" s="12">
        <f t="shared" si="160"/>
        <v>64625.945898103462</v>
      </c>
      <c r="T157" s="12">
        <f t="shared" si="161"/>
        <v>67030.33795144016</v>
      </c>
      <c r="V157" s="12">
        <f t="shared" si="162"/>
        <v>129281.0392162178</v>
      </c>
      <c r="W157" s="12">
        <f t="shared" si="163"/>
        <v>126328.88232535784</v>
      </c>
      <c r="X157" s="12">
        <f t="shared" si="164"/>
        <v>142518.56644560877</v>
      </c>
      <c r="Y157" s="12">
        <f t="shared" si="165"/>
        <v>153769.41233882576</v>
      </c>
      <c r="Z157" s="12">
        <f t="shared" si="166"/>
        <v>163559.67620563303</v>
      </c>
      <c r="AA157" s="12">
        <f t="shared" si="167"/>
        <v>173290.4843373672</v>
      </c>
      <c r="AB157" s="12">
        <f t="shared" si="168"/>
        <v>179737.71319675728</v>
      </c>
    </row>
    <row r="158" spans="1:28" x14ac:dyDescent="0.25">
      <c r="A158" s="20" t="s">
        <v>14</v>
      </c>
      <c r="B158" s="5">
        <v>0.16444118963342691</v>
      </c>
      <c r="C158" s="35">
        <f t="shared" si="154"/>
        <v>0.16444118963342691</v>
      </c>
      <c r="D158" s="34">
        <f t="shared" si="154"/>
        <v>0.16444118963342691</v>
      </c>
      <c r="E158" s="34">
        <f t="shared" si="154"/>
        <v>0.16444118963342691</v>
      </c>
      <c r="F158" s="34">
        <f t="shared" si="154"/>
        <v>0.16444118963342691</v>
      </c>
      <c r="G158" s="34">
        <f t="shared" si="154"/>
        <v>0.16444118963342691</v>
      </c>
      <c r="H158" s="34">
        <f t="shared" si="154"/>
        <v>0.16444118963342691</v>
      </c>
      <c r="N158" s="12">
        <f t="shared" si="155"/>
        <v>23253.40548467687</v>
      </c>
      <c r="O158" s="12">
        <f t="shared" si="156"/>
        <v>27130.213961198337</v>
      </c>
      <c r="P158" s="12">
        <f t="shared" si="157"/>
        <v>29499.799046490563</v>
      </c>
      <c r="Q158" s="12">
        <f t="shared" si="158"/>
        <v>33288.549360496785</v>
      </c>
      <c r="R158" s="12">
        <f t="shared" si="159"/>
        <v>35931.992335247312</v>
      </c>
      <c r="S158" s="12">
        <f t="shared" si="160"/>
        <v>38210.433011249115</v>
      </c>
      <c r="T158" s="12">
        <f t="shared" si="161"/>
        <v>40488.356566203263</v>
      </c>
      <c r="V158" s="12">
        <f t="shared" si="162"/>
        <v>118155.237547604</v>
      </c>
      <c r="W158" s="12">
        <f t="shared" si="163"/>
        <v>137854.08238010848</v>
      </c>
      <c r="X158" s="12">
        <f t="shared" si="164"/>
        <v>149894.42153931069</v>
      </c>
      <c r="Y158" s="12">
        <f t="shared" si="165"/>
        <v>169145.82510920742</v>
      </c>
      <c r="Z158" s="12">
        <f t="shared" si="166"/>
        <v>182577.69137202264</v>
      </c>
      <c r="AA158" s="12">
        <f t="shared" si="167"/>
        <v>194154.90742704371</v>
      </c>
      <c r="AB158" s="12">
        <f t="shared" si="168"/>
        <v>205729.49588585028</v>
      </c>
    </row>
    <row r="159" spans="1:28" x14ac:dyDescent="0.25">
      <c r="A159" s="20" t="s">
        <v>15</v>
      </c>
      <c r="B159" s="5">
        <v>0.11621675049970347</v>
      </c>
      <c r="C159" s="35">
        <f t="shared" si="154"/>
        <v>0.11621675049970347</v>
      </c>
      <c r="D159" s="34">
        <f t="shared" si="154"/>
        <v>0.11621675049970347</v>
      </c>
      <c r="E159" s="34">
        <f t="shared" si="154"/>
        <v>0.11621675049970347</v>
      </c>
      <c r="F159" s="34">
        <f t="shared" si="154"/>
        <v>0.11621675049970347</v>
      </c>
      <c r="G159" s="34">
        <f t="shared" si="154"/>
        <v>0.11621675049970347</v>
      </c>
      <c r="H159" s="34">
        <f t="shared" si="154"/>
        <v>0.11621675049970347</v>
      </c>
      <c r="N159" s="12">
        <f t="shared" si="155"/>
        <v>12139.637980031303</v>
      </c>
      <c r="O159" s="12">
        <f t="shared" si="156"/>
        <v>14193.574456448894</v>
      </c>
      <c r="P159" s="12">
        <f t="shared" si="157"/>
        <v>18407.21509563347</v>
      </c>
      <c r="Q159" s="12">
        <f t="shared" si="158"/>
        <v>20090.071107243155</v>
      </c>
      <c r="R159" s="12">
        <f t="shared" si="159"/>
        <v>22721.292987108551</v>
      </c>
      <c r="S159" s="12">
        <f t="shared" si="160"/>
        <v>24569.215149980912</v>
      </c>
      <c r="T159" s="12">
        <f t="shared" si="161"/>
        <v>26169.073520692782</v>
      </c>
      <c r="V159" s="12">
        <f t="shared" si="162"/>
        <v>92317.231858729836</v>
      </c>
      <c r="W159" s="12">
        <f t="shared" si="163"/>
        <v>107936.6210224301</v>
      </c>
      <c r="X159" s="12">
        <f t="shared" si="164"/>
        <v>139979.7215248362</v>
      </c>
      <c r="Y159" s="12">
        <f t="shared" si="165"/>
        <v>152777.1878796136</v>
      </c>
      <c r="Z159" s="12">
        <f t="shared" si="166"/>
        <v>172786.60832154597</v>
      </c>
      <c r="AA159" s="12">
        <f t="shared" si="167"/>
        <v>186839.33864574411</v>
      </c>
      <c r="AB159" s="12">
        <f t="shared" si="168"/>
        <v>199005.64017739458</v>
      </c>
    </row>
    <row r="160" spans="1:28" x14ac:dyDescent="0.25">
      <c r="A160" s="20" t="s">
        <v>16</v>
      </c>
      <c r="B160" s="5">
        <v>9.6490431201550389E-2</v>
      </c>
      <c r="C160" s="35">
        <f t="shared" si="154"/>
        <v>9.6490431201550389E-2</v>
      </c>
      <c r="D160" s="34">
        <f t="shared" si="154"/>
        <v>9.6490431201550389E-2</v>
      </c>
      <c r="E160" s="34">
        <f t="shared" si="154"/>
        <v>9.6490431201550389E-2</v>
      </c>
      <c r="F160" s="34">
        <f t="shared" si="154"/>
        <v>9.6490431201550389E-2</v>
      </c>
      <c r="G160" s="34">
        <f t="shared" si="154"/>
        <v>9.6490431201550389E-2</v>
      </c>
      <c r="H160" s="34">
        <f t="shared" si="154"/>
        <v>9.6490431201550389E-2</v>
      </c>
      <c r="N160" s="12">
        <f t="shared" si="155"/>
        <v>7161.1219207166323</v>
      </c>
      <c r="O160" s="12">
        <f t="shared" si="156"/>
        <v>7972.6696057019935</v>
      </c>
      <c r="P160" s="12">
        <f t="shared" si="157"/>
        <v>10386.485019274671</v>
      </c>
      <c r="Q160" s="12">
        <f t="shared" si="158"/>
        <v>13542.323313842304</v>
      </c>
      <c r="R160" s="12">
        <f t="shared" si="159"/>
        <v>14865.896583150619</v>
      </c>
      <c r="S160" s="12">
        <f t="shared" si="160"/>
        <v>16894.471131742899</v>
      </c>
      <c r="T160" s="12">
        <f t="shared" si="161"/>
        <v>18341.883058744355</v>
      </c>
      <c r="V160" s="12">
        <f t="shared" si="162"/>
        <v>67054.754529854865</v>
      </c>
      <c r="W160" s="12">
        <f t="shared" si="163"/>
        <v>74653.861402834853</v>
      </c>
      <c r="X160" s="12">
        <f t="shared" si="164"/>
        <v>97256.157778944922</v>
      </c>
      <c r="Y160" s="12">
        <f t="shared" si="165"/>
        <v>126806.55009470256</v>
      </c>
      <c r="Z160" s="12">
        <f t="shared" si="166"/>
        <v>139200.12217158533</v>
      </c>
      <c r="AA160" s="12">
        <f t="shared" si="167"/>
        <v>158195.13020347676</v>
      </c>
      <c r="AB160" s="12">
        <f t="shared" si="168"/>
        <v>171748.29303790512</v>
      </c>
    </row>
    <row r="161" spans="1:28" x14ac:dyDescent="0.25">
      <c r="A161" s="20" t="s">
        <v>17</v>
      </c>
      <c r="B161" s="5">
        <v>8.6546718462482117E-2</v>
      </c>
      <c r="C161" s="35">
        <f t="shared" si="154"/>
        <v>8.6546718462482117E-2</v>
      </c>
      <c r="D161" s="34">
        <f t="shared" si="154"/>
        <v>8.6546718462482117E-2</v>
      </c>
      <c r="E161" s="34">
        <f t="shared" si="154"/>
        <v>8.6546718462482117E-2</v>
      </c>
      <c r="F161" s="34">
        <f t="shared" si="154"/>
        <v>8.6546718462482117E-2</v>
      </c>
      <c r="G161" s="34">
        <f t="shared" si="154"/>
        <v>8.6546718462482117E-2</v>
      </c>
      <c r="H161" s="34">
        <f t="shared" si="154"/>
        <v>8.6546718462482117E-2</v>
      </c>
      <c r="N161" s="12">
        <f t="shared" si="155"/>
        <v>4687.7245165427321</v>
      </c>
      <c r="O161" s="12">
        <f t="shared" si="156"/>
        <v>4449.4033693001002</v>
      </c>
      <c r="P161" s="12">
        <f t="shared" si="157"/>
        <v>5550.074690679201</v>
      </c>
      <c r="Q161" s="12">
        <f t="shared" si="158"/>
        <v>7297.0181065773386</v>
      </c>
      <c r="R161" s="12">
        <f t="shared" si="159"/>
        <v>9595.1203104682263</v>
      </c>
      <c r="S161" s="12">
        <f t="shared" si="160"/>
        <v>10632.818178682068</v>
      </c>
      <c r="T161" s="12">
        <f t="shared" si="161"/>
        <v>12177.112511053052</v>
      </c>
      <c r="V161" s="12">
        <f t="shared" si="162"/>
        <v>49476.36858624607</v>
      </c>
      <c r="W161" s="12">
        <f t="shared" si="163"/>
        <v>46961.019213375985</v>
      </c>
      <c r="X161" s="12">
        <f t="shared" si="164"/>
        <v>58578.003060589326</v>
      </c>
      <c r="Y161" s="12">
        <f t="shared" si="165"/>
        <v>77016.035423471709</v>
      </c>
      <c r="Z161" s="12">
        <f t="shared" si="166"/>
        <v>101271.24736848309</v>
      </c>
      <c r="AA161" s="12">
        <f t="shared" si="167"/>
        <v>112223.58085730657</v>
      </c>
      <c r="AB161" s="12">
        <f t="shared" si="168"/>
        <v>128522.76297101752</v>
      </c>
    </row>
    <row r="162" spans="1:28" x14ac:dyDescent="0.25">
      <c r="A162" s="20" t="s">
        <v>18</v>
      </c>
      <c r="B162" s="5">
        <v>7.7940204216557701E-2</v>
      </c>
      <c r="C162" s="35">
        <f t="shared" si="154"/>
        <v>7.7940204216557701E-2</v>
      </c>
      <c r="D162" s="34">
        <f t="shared" si="154"/>
        <v>7.7940204216557701E-2</v>
      </c>
      <c r="E162" s="34">
        <f t="shared" si="154"/>
        <v>7.7940204216557701E-2</v>
      </c>
      <c r="F162" s="34">
        <f t="shared" si="154"/>
        <v>7.7940204216557701E-2</v>
      </c>
      <c r="G162" s="34">
        <f t="shared" si="154"/>
        <v>7.7940204216557701E-2</v>
      </c>
      <c r="H162" s="34">
        <f t="shared" si="154"/>
        <v>7.7940204216557701E-2</v>
      </c>
      <c r="N162" s="12">
        <f t="shared" si="155"/>
        <v>2310.32973428287</v>
      </c>
      <c r="O162" s="12">
        <f t="shared" si="156"/>
        <v>2341.5730994645996</v>
      </c>
      <c r="P162" s="12">
        <f t="shared" si="157"/>
        <v>2509.8676924659712</v>
      </c>
      <c r="Q162" s="12">
        <f t="shared" si="158"/>
        <v>3178.8871945207193</v>
      </c>
      <c r="R162" s="12">
        <f t="shared" si="159"/>
        <v>4232.0548343993287</v>
      </c>
      <c r="S162" s="12">
        <f t="shared" si="160"/>
        <v>5644.0402084983889</v>
      </c>
      <c r="T162" s="12">
        <f t="shared" si="161"/>
        <v>6336.1071486957899</v>
      </c>
      <c r="V162" s="12">
        <f t="shared" si="162"/>
        <v>27332.006432345508</v>
      </c>
      <c r="W162" s="12">
        <f t="shared" si="163"/>
        <v>27701.626337869609</v>
      </c>
      <c r="X162" s="12">
        <f t="shared" si="164"/>
        <v>29692.610062047948</v>
      </c>
      <c r="Y162" s="12">
        <f t="shared" si="165"/>
        <v>37607.344076931258</v>
      </c>
      <c r="Z162" s="12">
        <f t="shared" si="166"/>
        <v>50066.684525334946</v>
      </c>
      <c r="AA162" s="12">
        <f t="shared" si="167"/>
        <v>66770.963899219394</v>
      </c>
      <c r="AB162" s="12">
        <f t="shared" si="168"/>
        <v>74958.357144608439</v>
      </c>
    </row>
    <row r="163" spans="1:28" x14ac:dyDescent="0.25">
      <c r="A163" s="20" t="s">
        <v>0</v>
      </c>
      <c r="B163" s="5">
        <v>8.4448305821025194E-2</v>
      </c>
      <c r="C163" s="35">
        <f t="shared" si="154"/>
        <v>8.4448305821025194E-2</v>
      </c>
      <c r="D163" s="34">
        <f t="shared" si="154"/>
        <v>8.4448305821025194E-2</v>
      </c>
      <c r="E163" s="34">
        <f t="shared" si="154"/>
        <v>8.4448305821025194E-2</v>
      </c>
      <c r="F163" s="34">
        <f t="shared" si="154"/>
        <v>8.4448305821025194E-2</v>
      </c>
      <c r="G163" s="34">
        <f t="shared" si="154"/>
        <v>8.4448305821025194E-2</v>
      </c>
      <c r="H163" s="34">
        <f t="shared" si="154"/>
        <v>8.4448305821025194E-2</v>
      </c>
      <c r="N163" s="12">
        <f t="shared" si="155"/>
        <v>1052.5162391217791</v>
      </c>
      <c r="O163" s="12">
        <f t="shared" si="156"/>
        <v>1232.9466784493607</v>
      </c>
      <c r="P163" s="12">
        <f t="shared" si="157"/>
        <v>1499.2568457158768</v>
      </c>
      <c r="Q163" s="12">
        <f t="shared" si="158"/>
        <v>1731.7893301281008</v>
      </c>
      <c r="R163" s="12">
        <f t="shared" si="159"/>
        <v>2160.7359334088956</v>
      </c>
      <c r="S163" s="12">
        <f t="shared" si="160"/>
        <v>2871.2830029666761</v>
      </c>
      <c r="T163" s="12">
        <f t="shared" si="161"/>
        <v>3903.5933624156455</v>
      </c>
      <c r="V163" s="12">
        <f t="shared" si="162"/>
        <v>11410.92194224826</v>
      </c>
      <c r="W163" s="12">
        <f t="shared" si="163"/>
        <v>13367.070059155725</v>
      </c>
      <c r="X163" s="12">
        <f t="shared" si="164"/>
        <v>16254.288724438178</v>
      </c>
      <c r="Y163" s="12">
        <f t="shared" si="165"/>
        <v>18775.304486512272</v>
      </c>
      <c r="Z163" s="12">
        <f t="shared" si="166"/>
        <v>23425.756446772575</v>
      </c>
      <c r="AA163" s="12">
        <f t="shared" si="167"/>
        <v>31129.197824344479</v>
      </c>
      <c r="AB163" s="12">
        <f t="shared" si="168"/>
        <v>42321.056433267564</v>
      </c>
    </row>
    <row r="164" spans="1:28" x14ac:dyDescent="0.25">
      <c r="A164" s="19" t="s">
        <v>97</v>
      </c>
      <c r="B164" s="9">
        <f>SUM(B149:B163)*5</f>
        <v>12.579847138439348</v>
      </c>
      <c r="C164" s="9">
        <f t="shared" ref="C164" si="169">SUM(C149:C163)*5</f>
        <v>12.579847138439348</v>
      </c>
      <c r="D164" s="9">
        <f t="shared" ref="D164" si="170">SUM(D149:D163)*5</f>
        <v>12.579847138439348</v>
      </c>
      <c r="E164" s="9">
        <f t="shared" ref="E164" si="171">SUM(E149:E163)*5</f>
        <v>12.579847138439348</v>
      </c>
      <c r="F164" s="9">
        <f t="shared" ref="F164" si="172">SUM(F149:F163)*5</f>
        <v>12.579847138439348</v>
      </c>
      <c r="G164" s="9">
        <f t="shared" ref="G164" si="173">SUM(G149:G163)*5</f>
        <v>12.579847138439348</v>
      </c>
      <c r="H164" s="9">
        <f t="shared" ref="H164" si="174">SUM(H149:H163)*5</f>
        <v>12.579847138439348</v>
      </c>
    </row>
    <row r="166" spans="1:28" x14ac:dyDescent="0.25">
      <c r="B166" s="16" t="s">
        <v>92</v>
      </c>
      <c r="C166" s="16"/>
      <c r="D166" s="16"/>
      <c r="E166" s="16"/>
      <c r="F166" s="16"/>
      <c r="G166" s="16"/>
      <c r="H166" s="16"/>
    </row>
    <row r="167" spans="1:28" x14ac:dyDescent="0.25">
      <c r="B167" s="16" t="s">
        <v>98</v>
      </c>
      <c r="C167" s="16"/>
      <c r="D167" s="16"/>
      <c r="E167" s="16"/>
      <c r="F167" s="16"/>
      <c r="G167" s="16"/>
      <c r="I167" s="8">
        <v>0.5</v>
      </c>
    </row>
    <row r="168" spans="1:28" ht="15.75" x14ac:dyDescent="0.25">
      <c r="N168" s="17" t="s">
        <v>79</v>
      </c>
      <c r="O168" s="17"/>
      <c r="P168" s="17"/>
      <c r="Q168" s="17"/>
      <c r="R168" s="17"/>
      <c r="S168" s="17"/>
      <c r="T168" s="17"/>
      <c r="U168" s="17"/>
      <c r="V168" s="17" t="s">
        <v>79</v>
      </c>
    </row>
    <row r="169" spans="1:28" ht="15.75" x14ac:dyDescent="0.25">
      <c r="A169" s="18" t="s">
        <v>121</v>
      </c>
      <c r="N169" s="18" t="s">
        <v>122</v>
      </c>
      <c r="V169" s="18" t="s">
        <v>123</v>
      </c>
    </row>
    <row r="170" spans="1:28" x14ac:dyDescent="0.25">
      <c r="A170" s="19" t="s">
        <v>21</v>
      </c>
      <c r="B170" s="1">
        <v>2006</v>
      </c>
      <c r="C170" s="1">
        <v>2011</v>
      </c>
      <c r="D170" s="1">
        <v>2016</v>
      </c>
      <c r="E170" s="1">
        <v>2021</v>
      </c>
      <c r="F170" s="1">
        <v>2026</v>
      </c>
      <c r="G170" s="1">
        <v>2031</v>
      </c>
      <c r="H170" s="1">
        <v>2036</v>
      </c>
      <c r="N170" s="1">
        <f>B170</f>
        <v>2006</v>
      </c>
      <c r="O170" s="1">
        <f>N170+5</f>
        <v>2011</v>
      </c>
      <c r="P170" s="1">
        <f t="shared" ref="P170" si="175">O170+5</f>
        <v>2016</v>
      </c>
      <c r="Q170" s="1">
        <f t="shared" ref="Q170" si="176">P170+5</f>
        <v>2021</v>
      </c>
      <c r="R170" s="1">
        <f t="shared" ref="R170" si="177">Q170+5</f>
        <v>2026</v>
      </c>
      <c r="S170" s="1">
        <f t="shared" ref="S170" si="178">R170+5</f>
        <v>2031</v>
      </c>
      <c r="T170" s="1">
        <f t="shared" ref="T170" si="179">S170+5</f>
        <v>2036</v>
      </c>
      <c r="U170" s="16"/>
      <c r="V170" s="1">
        <f>B170</f>
        <v>2006</v>
      </c>
      <c r="W170" s="1">
        <f>V170+5</f>
        <v>2011</v>
      </c>
      <c r="X170" s="1">
        <f t="shared" ref="X170" si="180">W170+5</f>
        <v>2016</v>
      </c>
      <c r="Y170" s="1">
        <f t="shared" ref="Y170" si="181">X170+5</f>
        <v>2021</v>
      </c>
      <c r="Z170" s="1">
        <f t="shared" ref="Z170" si="182">Y170+5</f>
        <v>2026</v>
      </c>
      <c r="AA170" s="1">
        <f t="shared" ref="AA170" si="183">Z170+5</f>
        <v>2031</v>
      </c>
      <c r="AB170" s="1">
        <f t="shared" ref="AB170" si="184">AA170+5</f>
        <v>2036</v>
      </c>
    </row>
    <row r="171" spans="1:28" x14ac:dyDescent="0.25">
      <c r="A171" s="20" t="s">
        <v>5</v>
      </c>
      <c r="B171" s="5">
        <v>3.5193242897363705E-4</v>
      </c>
      <c r="C171" s="35">
        <f t="shared" ref="C171:H185" si="185">IF($B128&gt;0.000000001,(1+($I$167*((C128-$B128)/$B128)))*$B171,$B171)</f>
        <v>3.5193242897363705E-4</v>
      </c>
      <c r="D171" s="34">
        <f t="shared" si="185"/>
        <v>3.5193242897363705E-4</v>
      </c>
      <c r="E171" s="34">
        <f t="shared" si="185"/>
        <v>3.5193242897363705E-4</v>
      </c>
      <c r="F171" s="34">
        <f t="shared" si="185"/>
        <v>3.5193242897363705E-4</v>
      </c>
      <c r="G171" s="34">
        <f t="shared" si="185"/>
        <v>3.5193242897363705E-4</v>
      </c>
      <c r="H171" s="34">
        <f t="shared" si="185"/>
        <v>3.5193242897363705E-4</v>
      </c>
      <c r="N171" s="12">
        <f t="shared" ref="N171:N185" si="186">B171*V128</f>
        <v>12.578790630107138</v>
      </c>
      <c r="O171" s="12">
        <f t="shared" ref="O171:O185" si="187">C171*W128</f>
        <v>13.874636870065018</v>
      </c>
      <c r="P171" s="12">
        <f t="shared" ref="P171:P185" si="188">D171*X128</f>
        <v>14.142532413717811</v>
      </c>
      <c r="Q171" s="12">
        <f t="shared" ref="Q171:Q185" si="189">E171*Y128</f>
        <v>14.748262499536011</v>
      </c>
      <c r="R171" s="12">
        <f t="shared" ref="R171:R185" si="190">F171*Z128</f>
        <v>16.83708450138942</v>
      </c>
      <c r="S171" s="12">
        <f t="shared" ref="S171:S185" si="191">G171*AA128</f>
        <v>17.192683942841406</v>
      </c>
      <c r="T171" s="12">
        <f t="shared" ref="T171:T185" si="192">H171*AB128</f>
        <v>18.161873201379681</v>
      </c>
      <c r="V171" s="12">
        <f>V128-N171</f>
        <v>35729.483021608867</v>
      </c>
      <c r="W171" s="12">
        <f t="shared" ref="W171:AB185" si="193">W128-O171</f>
        <v>39410.275364107409</v>
      </c>
      <c r="X171" s="12">
        <f t="shared" si="193"/>
        <v>40171.220478783005</v>
      </c>
      <c r="Y171" s="12">
        <f t="shared" si="193"/>
        <v>41891.769254363877</v>
      </c>
      <c r="Z171" s="12">
        <f t="shared" si="193"/>
        <v>47824.973204173853</v>
      </c>
      <c r="AA171" s="12">
        <f t="shared" si="193"/>
        <v>48835.037254007249</v>
      </c>
      <c r="AB171" s="12">
        <f t="shared" si="193"/>
        <v>51587.975288828013</v>
      </c>
    </row>
    <row r="172" spans="1:28" x14ac:dyDescent="0.25">
      <c r="A172" s="20" t="s">
        <v>6</v>
      </c>
      <c r="B172" s="5">
        <v>3.6122040895310585E-4</v>
      </c>
      <c r="C172" s="35">
        <f t="shared" si="185"/>
        <v>3.6122040895310585E-4</v>
      </c>
      <c r="D172" s="34">
        <f t="shared" si="185"/>
        <v>3.6122040895310585E-4</v>
      </c>
      <c r="E172" s="34">
        <f t="shared" si="185"/>
        <v>3.6122040895310585E-4</v>
      </c>
      <c r="F172" s="34">
        <f t="shared" si="185"/>
        <v>3.6122040895310585E-4</v>
      </c>
      <c r="G172" s="34">
        <f t="shared" si="185"/>
        <v>3.6122040895310585E-4</v>
      </c>
      <c r="H172" s="34">
        <f t="shared" si="185"/>
        <v>3.6122040895310585E-4</v>
      </c>
      <c r="N172" s="12">
        <f t="shared" si="186"/>
        <v>34.951477195255698</v>
      </c>
      <c r="O172" s="12">
        <f t="shared" si="187"/>
        <v>38.844974355406748</v>
      </c>
      <c r="P172" s="12">
        <f t="shared" si="188"/>
        <v>41.661515240562075</v>
      </c>
      <c r="Q172" s="12">
        <f t="shared" si="189"/>
        <v>42.387273099700536</v>
      </c>
      <c r="R172" s="12">
        <f t="shared" si="190"/>
        <v>44.071848199428011</v>
      </c>
      <c r="S172" s="12">
        <f t="shared" si="191"/>
        <v>49.800395705703679</v>
      </c>
      <c r="T172" s="12">
        <f t="shared" si="192"/>
        <v>50.84703081877435</v>
      </c>
      <c r="V172" s="12">
        <f>V129-N172</f>
        <v>96724.46833674208</v>
      </c>
      <c r="W172" s="12">
        <f t="shared" si="193"/>
        <v>107499.30456705009</v>
      </c>
      <c r="X172" s="12">
        <f t="shared" si="193"/>
        <v>115293.77969447977</v>
      </c>
      <c r="Y172" s="12">
        <f t="shared" si="193"/>
        <v>117302.23680987484</v>
      </c>
      <c r="Z172" s="12">
        <f t="shared" si="193"/>
        <v>121964.11790818138</v>
      </c>
      <c r="AA172" s="12">
        <f t="shared" si="193"/>
        <v>137817.25935885217</v>
      </c>
      <c r="AB172" s="12">
        <f t="shared" si="193"/>
        <v>140713.70989479884</v>
      </c>
    </row>
    <row r="173" spans="1:28" x14ac:dyDescent="0.25">
      <c r="A173" s="20" t="s">
        <v>7</v>
      </c>
      <c r="B173" s="5">
        <v>4.6715538306741413E-4</v>
      </c>
      <c r="C173" s="35">
        <f t="shared" si="185"/>
        <v>4.6715538306741413E-4</v>
      </c>
      <c r="D173" s="34">
        <f t="shared" si="185"/>
        <v>4.6715538306741413E-4</v>
      </c>
      <c r="E173" s="34">
        <f>IF($B130&gt;0.000000001,(1+($I$167*((E130-$B130)/$B130)))*$B173,$B173)</f>
        <v>4.6715538306741413E-4</v>
      </c>
      <c r="F173" s="34">
        <f t="shared" si="185"/>
        <v>4.6715538306741413E-4</v>
      </c>
      <c r="G173" s="34">
        <f t="shared" si="185"/>
        <v>4.6715538306741413E-4</v>
      </c>
      <c r="H173" s="34">
        <f t="shared" si="185"/>
        <v>4.6715538306741413E-4</v>
      </c>
      <c r="N173" s="12">
        <f t="shared" si="186"/>
        <v>32.220352828085439</v>
      </c>
      <c r="O173" s="12">
        <f t="shared" si="187"/>
        <v>43.185233998871581</v>
      </c>
      <c r="P173" s="12">
        <f t="shared" si="188"/>
        <v>45.295852673660278</v>
      </c>
      <c r="Q173" s="12">
        <f t="shared" si="189"/>
        <v>48.157974028437344</v>
      </c>
      <c r="R173" s="12">
        <f t="shared" si="190"/>
        <v>48.992103674167566</v>
      </c>
      <c r="S173" s="12">
        <f t="shared" si="191"/>
        <v>50.759896268544573</v>
      </c>
      <c r="T173" s="12">
        <f t="shared" si="192"/>
        <v>56.773880901785013</v>
      </c>
      <c r="V173" s="12">
        <f t="shared" ref="V173:V185" si="194">V130-N173</f>
        <v>68939.162608707426</v>
      </c>
      <c r="W173" s="12">
        <f t="shared" si="193"/>
        <v>92399.791052201006</v>
      </c>
      <c r="X173" s="12">
        <f t="shared" si="193"/>
        <v>96915.703239835435</v>
      </c>
      <c r="Y173" s="12">
        <f t="shared" si="193"/>
        <v>103039.54212315267</v>
      </c>
      <c r="Z173" s="12">
        <f t="shared" si="193"/>
        <v>104824.25874592083</v>
      </c>
      <c r="AA173" s="12">
        <f t="shared" si="193"/>
        <v>108606.65497765903</v>
      </c>
      <c r="AB173" s="12">
        <f t="shared" si="193"/>
        <v>121474.26902178077</v>
      </c>
    </row>
    <row r="174" spans="1:28" x14ac:dyDescent="0.25">
      <c r="A174" s="20" t="s">
        <v>8</v>
      </c>
      <c r="B174" s="5">
        <v>7.6764604895276402E-3</v>
      </c>
      <c r="C174" s="35">
        <f t="shared" si="185"/>
        <v>7.6764604895276402E-3</v>
      </c>
      <c r="D174" s="34">
        <f t="shared" si="185"/>
        <v>7.6764604895276402E-3</v>
      </c>
      <c r="E174" s="34">
        <f t="shared" si="185"/>
        <v>7.6764604895276402E-3</v>
      </c>
      <c r="F174" s="34">
        <f t="shared" si="185"/>
        <v>7.6764604895276402E-3</v>
      </c>
      <c r="G174" s="34">
        <f t="shared" si="185"/>
        <v>7.6764604895276402E-3</v>
      </c>
      <c r="H174" s="34">
        <f t="shared" si="185"/>
        <v>7.6764604895276402E-3</v>
      </c>
      <c r="N174" s="12">
        <f t="shared" si="186"/>
        <v>368.79649246609938</v>
      </c>
      <c r="O174" s="12">
        <f t="shared" si="187"/>
        <v>480.20494303783022</v>
      </c>
      <c r="P174" s="12">
        <f t="shared" si="188"/>
        <v>552.67750632154389</v>
      </c>
      <c r="Q174" s="12">
        <f t="shared" si="189"/>
        <v>577.18985578268746</v>
      </c>
      <c r="R174" s="12">
        <f t="shared" si="190"/>
        <v>611.62731444331632</v>
      </c>
      <c r="S174" s="12">
        <f t="shared" si="191"/>
        <v>621.01933838154537</v>
      </c>
      <c r="T174" s="12">
        <f t="shared" si="192"/>
        <v>641.8192536789727</v>
      </c>
      <c r="V174" s="12">
        <f t="shared" si="194"/>
        <v>47673.721666680023</v>
      </c>
      <c r="W174" s="12">
        <f t="shared" si="193"/>
        <v>62075.31054394137</v>
      </c>
      <c r="X174" s="12">
        <f t="shared" si="193"/>
        <v>71443.720713341812</v>
      </c>
      <c r="Y174" s="12">
        <f t="shared" si="193"/>
        <v>74612.392187933918</v>
      </c>
      <c r="Z174" s="12">
        <f t="shared" si="193"/>
        <v>79064.066356840325</v>
      </c>
      <c r="AA174" s="12">
        <f t="shared" si="193"/>
        <v>80278.157988037405</v>
      </c>
      <c r="AB174" s="12">
        <f t="shared" si="193"/>
        <v>82966.929147300048</v>
      </c>
    </row>
    <row r="175" spans="1:28" x14ac:dyDescent="0.25">
      <c r="A175" s="20" t="s">
        <v>9</v>
      </c>
      <c r="B175" s="5">
        <v>6.2412090791251824E-2</v>
      </c>
      <c r="C175" s="35">
        <f t="shared" si="185"/>
        <v>6.2412090791251824E-2</v>
      </c>
      <c r="D175" s="34">
        <f t="shared" si="185"/>
        <v>6.2412090791251824E-2</v>
      </c>
      <c r="E175" s="34">
        <f t="shared" si="185"/>
        <v>6.2412090791251824E-2</v>
      </c>
      <c r="F175" s="34">
        <f t="shared" si="185"/>
        <v>6.2412090791251824E-2</v>
      </c>
      <c r="G175" s="34">
        <f t="shared" si="185"/>
        <v>6.2412090791251824E-2</v>
      </c>
      <c r="H175" s="34">
        <f t="shared" si="185"/>
        <v>6.2412090791251824E-2</v>
      </c>
      <c r="N175" s="12">
        <f t="shared" si="186"/>
        <v>2585.1666615948752</v>
      </c>
      <c r="O175" s="12">
        <f t="shared" si="187"/>
        <v>3581.1960120852509</v>
      </c>
      <c r="P175" s="12">
        <f t="shared" si="188"/>
        <v>3723.959885253299</v>
      </c>
      <c r="Q175" s="12">
        <f t="shared" si="189"/>
        <v>4236.2950083120231</v>
      </c>
      <c r="R175" s="12">
        <f t="shared" si="190"/>
        <v>4436.783850323086</v>
      </c>
      <c r="S175" s="12">
        <f t="shared" si="191"/>
        <v>4670.7510789035614</v>
      </c>
      <c r="T175" s="12">
        <f t="shared" si="192"/>
        <v>4739.4425201022696</v>
      </c>
      <c r="V175" s="12">
        <f t="shared" si="194"/>
        <v>38835.760418727077</v>
      </c>
      <c r="W175" s="12">
        <f t="shared" si="193"/>
        <v>53798.647647746438</v>
      </c>
      <c r="X175" s="12">
        <f t="shared" si="193"/>
        <v>55943.323137017745</v>
      </c>
      <c r="Y175" s="12">
        <f t="shared" si="193"/>
        <v>63639.896200872972</v>
      </c>
      <c r="Z175" s="12">
        <f t="shared" si="193"/>
        <v>66651.747139011772</v>
      </c>
      <c r="AA175" s="12">
        <f t="shared" si="193"/>
        <v>70166.528359878692</v>
      </c>
      <c r="AB175" s="12">
        <f t="shared" si="193"/>
        <v>71198.448039503652</v>
      </c>
    </row>
    <row r="176" spans="1:28" x14ac:dyDescent="0.25">
      <c r="A176" s="20" t="s">
        <v>10</v>
      </c>
      <c r="B176" s="5">
        <v>0.1764178881616604</v>
      </c>
      <c r="C176" s="35">
        <f t="shared" si="185"/>
        <v>0.1764178881616604</v>
      </c>
      <c r="D176" s="34">
        <f t="shared" si="185"/>
        <v>0.1764178881616604</v>
      </c>
      <c r="E176" s="34">
        <f t="shared" si="185"/>
        <v>0.1764178881616604</v>
      </c>
      <c r="F176" s="34">
        <f t="shared" si="185"/>
        <v>0.1764178881616604</v>
      </c>
      <c r="G176" s="34">
        <f t="shared" si="185"/>
        <v>0.1764178881616604</v>
      </c>
      <c r="H176" s="34">
        <f t="shared" si="185"/>
        <v>0.1764178881616604</v>
      </c>
      <c r="N176" s="12">
        <f t="shared" si="186"/>
        <v>8105.7851024969104</v>
      </c>
      <c r="O176" s="12">
        <f t="shared" si="187"/>
        <v>11207.832600257949</v>
      </c>
      <c r="P176" s="12">
        <f t="shared" si="188"/>
        <v>11939.430702302949</v>
      </c>
      <c r="Q176" s="12">
        <f t="shared" si="189"/>
        <v>12373.540526383074</v>
      </c>
      <c r="R176" s="12">
        <f t="shared" si="190"/>
        <v>14054.599969702815</v>
      </c>
      <c r="S176" s="12">
        <f t="shared" si="191"/>
        <v>14648.410996834473</v>
      </c>
      <c r="T176" s="12">
        <f t="shared" si="192"/>
        <v>15375.435121490329</v>
      </c>
      <c r="V176" s="12">
        <f t="shared" si="194"/>
        <v>37840.718321629669</v>
      </c>
      <c r="W176" s="12">
        <f t="shared" si="193"/>
        <v>52322.191010429764</v>
      </c>
      <c r="X176" s="12">
        <f t="shared" si="193"/>
        <v>55737.553909156974</v>
      </c>
      <c r="Y176" s="12">
        <f t="shared" si="193"/>
        <v>57764.134600101766</v>
      </c>
      <c r="Z176" s="12">
        <f t="shared" si="193"/>
        <v>65611.924304887143</v>
      </c>
      <c r="AA176" s="12">
        <f t="shared" si="193"/>
        <v>68384.047613096351</v>
      </c>
      <c r="AB176" s="12">
        <f t="shared" si="193"/>
        <v>71778.057541345886</v>
      </c>
    </row>
    <row r="177" spans="1:28" x14ac:dyDescent="0.25">
      <c r="A177" s="20" t="s">
        <v>11</v>
      </c>
      <c r="B177" s="5">
        <v>0.26306562719135418</v>
      </c>
      <c r="C177" s="35">
        <f t="shared" si="185"/>
        <v>0.26306562719135418</v>
      </c>
      <c r="D177" s="34">
        <f t="shared" si="185"/>
        <v>0.26306562719135418</v>
      </c>
      <c r="E177" s="34">
        <f t="shared" si="185"/>
        <v>0.26306562719135418</v>
      </c>
      <c r="F177" s="34">
        <f t="shared" si="185"/>
        <v>0.26306562719135418</v>
      </c>
      <c r="G177" s="34">
        <f t="shared" si="185"/>
        <v>0.26306562719135418</v>
      </c>
      <c r="H177" s="34">
        <f t="shared" si="185"/>
        <v>0.26306562719135418</v>
      </c>
      <c r="N177" s="12">
        <f t="shared" si="186"/>
        <v>14499.096022203104</v>
      </c>
      <c r="O177" s="12">
        <f t="shared" si="187"/>
        <v>20257.879215735273</v>
      </c>
      <c r="P177" s="12">
        <f t="shared" si="188"/>
        <v>21600.591571530309</v>
      </c>
      <c r="Q177" s="12">
        <f t="shared" si="189"/>
        <v>22922.601924992872</v>
      </c>
      <c r="R177" s="12">
        <f t="shared" si="190"/>
        <v>23812.412648173944</v>
      </c>
      <c r="S177" s="12">
        <f t="shared" si="191"/>
        <v>26857.922499253538</v>
      </c>
      <c r="T177" s="12">
        <f t="shared" si="192"/>
        <v>27967.096862804541</v>
      </c>
      <c r="V177" s="12">
        <f t="shared" si="194"/>
        <v>40616.793411943487</v>
      </c>
      <c r="W177" s="12">
        <f t="shared" si="193"/>
        <v>56749.061721476843</v>
      </c>
      <c r="X177" s="12">
        <f t="shared" si="193"/>
        <v>60510.445899047394</v>
      </c>
      <c r="Y177" s="12">
        <f t="shared" si="193"/>
        <v>64213.836878237584</v>
      </c>
      <c r="Z177" s="12">
        <f t="shared" si="193"/>
        <v>66706.492852364026</v>
      </c>
      <c r="AA177" s="12">
        <f t="shared" si="193"/>
        <v>75237.979523389135</v>
      </c>
      <c r="AB177" s="12">
        <f t="shared" si="193"/>
        <v>78345.146060750238</v>
      </c>
    </row>
    <row r="178" spans="1:28" x14ac:dyDescent="0.25">
      <c r="A178" s="20" t="s">
        <v>12</v>
      </c>
      <c r="B178" s="5">
        <v>0.24128802844725405</v>
      </c>
      <c r="C178" s="35">
        <f t="shared" si="185"/>
        <v>0.24128802844725405</v>
      </c>
      <c r="D178" s="34">
        <f t="shared" si="185"/>
        <v>0.24128802844725405</v>
      </c>
      <c r="E178" s="34">
        <f t="shared" si="185"/>
        <v>0.24128802844725405</v>
      </c>
      <c r="F178" s="34">
        <f t="shared" si="185"/>
        <v>0.24128802844725405</v>
      </c>
      <c r="G178" s="34">
        <f t="shared" si="185"/>
        <v>0.24128802844725405</v>
      </c>
      <c r="H178" s="34">
        <f t="shared" si="185"/>
        <v>0.24128802844725405</v>
      </c>
      <c r="N178" s="12">
        <f t="shared" si="186"/>
        <v>14034.988943104752</v>
      </c>
      <c r="O178" s="12">
        <f t="shared" si="187"/>
        <v>20530.940883891744</v>
      </c>
      <c r="P178" s="12">
        <f t="shared" si="188"/>
        <v>22183.150199685711</v>
      </c>
      <c r="Q178" s="12">
        <f t="shared" si="189"/>
        <v>23602.259582808783</v>
      </c>
      <c r="R178" s="12">
        <f t="shared" si="190"/>
        <v>25040.37367795801</v>
      </c>
      <c r="S178" s="12">
        <f t="shared" si="191"/>
        <v>25963.683240410493</v>
      </c>
      <c r="T178" s="12">
        <f t="shared" si="192"/>
        <v>29219.101591829029</v>
      </c>
      <c r="V178" s="12">
        <f t="shared" si="194"/>
        <v>44131.962121244564</v>
      </c>
      <c r="W178" s="12">
        <f t="shared" si="193"/>
        <v>64557.992106332589</v>
      </c>
      <c r="X178" s="12">
        <f t="shared" si="193"/>
        <v>69753.23944400929</v>
      </c>
      <c r="Y178" s="12">
        <f t="shared" si="193"/>
        <v>74215.521658535625</v>
      </c>
      <c r="Z178" s="12">
        <f t="shared" si="193"/>
        <v>78737.562753860766</v>
      </c>
      <c r="AA178" s="12">
        <f t="shared" si="193"/>
        <v>81640.839899394574</v>
      </c>
      <c r="AB178" s="12">
        <f t="shared" si="193"/>
        <v>91877.256896658393</v>
      </c>
    </row>
    <row r="179" spans="1:28" x14ac:dyDescent="0.25">
      <c r="A179" s="20" t="s">
        <v>13</v>
      </c>
      <c r="B179" s="5">
        <v>0.16996757685847103</v>
      </c>
      <c r="C179" s="35">
        <f t="shared" si="185"/>
        <v>0.16996757685847103</v>
      </c>
      <c r="D179" s="34">
        <f t="shared" si="185"/>
        <v>0.16996757685847103</v>
      </c>
      <c r="E179" s="34">
        <f t="shared" si="185"/>
        <v>0.16996757685847103</v>
      </c>
      <c r="F179" s="34">
        <f t="shared" si="185"/>
        <v>0.16996757685847103</v>
      </c>
      <c r="G179" s="34">
        <f t="shared" si="185"/>
        <v>0.16996757685847103</v>
      </c>
      <c r="H179" s="34">
        <f t="shared" si="185"/>
        <v>0.16996757685847103</v>
      </c>
      <c r="N179" s="12">
        <f t="shared" si="186"/>
        <v>9990.5299249560649</v>
      </c>
      <c r="O179" s="12">
        <f t="shared" si="187"/>
        <v>14058.567940872523</v>
      </c>
      <c r="P179" s="12">
        <f t="shared" si="188"/>
        <v>15859.65207669946</v>
      </c>
      <c r="Q179" s="12">
        <f t="shared" si="189"/>
        <v>17113.39612767586</v>
      </c>
      <c r="R179" s="12">
        <f t="shared" si="190"/>
        <v>18197.34970813636</v>
      </c>
      <c r="S179" s="12">
        <f t="shared" si="191"/>
        <v>19278.99188443477</v>
      </c>
      <c r="T179" s="12">
        <f t="shared" si="192"/>
        <v>19995.465257208543</v>
      </c>
      <c r="V179" s="12">
        <f t="shared" si="194"/>
        <v>48788.50375671489</v>
      </c>
      <c r="W179" s="12">
        <f t="shared" si="193"/>
        <v>68654.665963608219</v>
      </c>
      <c r="X179" s="12">
        <f t="shared" si="193"/>
        <v>77450.215427651143</v>
      </c>
      <c r="Y179" s="12">
        <f t="shared" si="193"/>
        <v>83572.843236234592</v>
      </c>
      <c r="Z179" s="12">
        <f t="shared" si="193"/>
        <v>88866.303516083979</v>
      </c>
      <c r="AA179" s="12">
        <f t="shared" si="193"/>
        <v>94148.476111346812</v>
      </c>
      <c r="AB179" s="12">
        <f t="shared" si="193"/>
        <v>97647.355960737113</v>
      </c>
    </row>
    <row r="180" spans="1:28" x14ac:dyDescent="0.25">
      <c r="A180" s="20" t="s">
        <v>14</v>
      </c>
      <c r="B180" s="5">
        <v>0.1192396717401978</v>
      </c>
      <c r="C180" s="35">
        <f t="shared" si="185"/>
        <v>0.1192396717401978</v>
      </c>
      <c r="D180" s="34">
        <f t="shared" si="185"/>
        <v>0.1192396717401978</v>
      </c>
      <c r="E180" s="34">
        <f t="shared" si="185"/>
        <v>0.1192396717401978</v>
      </c>
      <c r="F180" s="34">
        <f t="shared" si="185"/>
        <v>0.1192396717401978</v>
      </c>
      <c r="G180" s="34">
        <f t="shared" si="185"/>
        <v>0.1192396717401978</v>
      </c>
      <c r="H180" s="34">
        <f t="shared" si="185"/>
        <v>0.1192396717401978</v>
      </c>
      <c r="N180" s="12">
        <f t="shared" si="186"/>
        <v>5868.693687284177</v>
      </c>
      <c r="O180" s="12">
        <f t="shared" si="187"/>
        <v>9760.128349672681</v>
      </c>
      <c r="P180" s="12">
        <f t="shared" si="188"/>
        <v>10612.416635899341</v>
      </c>
      <c r="Q180" s="12">
        <f t="shared" si="189"/>
        <v>11975.931820060938</v>
      </c>
      <c r="R180" s="12">
        <f t="shared" si="190"/>
        <v>12925.195707691559</v>
      </c>
      <c r="S180" s="12">
        <f t="shared" si="191"/>
        <v>13744.471954162516</v>
      </c>
      <c r="T180" s="12">
        <f t="shared" si="192"/>
        <v>14563.598505661472</v>
      </c>
      <c r="V180" s="12">
        <f t="shared" si="194"/>
        <v>43348.933312486712</v>
      </c>
      <c r="W180" s="12">
        <f t="shared" si="193"/>
        <v>72092.900992258743</v>
      </c>
      <c r="X180" s="12">
        <f t="shared" si="193"/>
        <v>78388.303351169423</v>
      </c>
      <c r="Y180" s="12">
        <f t="shared" si="193"/>
        <v>88459.868155591292</v>
      </c>
      <c r="Z180" s="12">
        <f t="shared" si="193"/>
        <v>95471.577942048767</v>
      </c>
      <c r="AA180" s="12">
        <f t="shared" si="193"/>
        <v>101523.13784024632</v>
      </c>
      <c r="AB180" s="12">
        <f t="shared" si="193"/>
        <v>107573.59202093595</v>
      </c>
    </row>
    <row r="181" spans="1:28" x14ac:dyDescent="0.25">
      <c r="A181" s="20" t="s">
        <v>15</v>
      </c>
      <c r="B181" s="5">
        <v>9.8682588808852126E-2</v>
      </c>
      <c r="C181" s="35">
        <f t="shared" si="185"/>
        <v>9.8682588808852126E-2</v>
      </c>
      <c r="D181" s="34">
        <f t="shared" si="185"/>
        <v>9.8682588808852126E-2</v>
      </c>
      <c r="E181" s="34">
        <f t="shared" si="185"/>
        <v>9.8682588808852126E-2</v>
      </c>
      <c r="F181" s="34">
        <f t="shared" si="185"/>
        <v>9.8682588808852126E-2</v>
      </c>
      <c r="G181" s="34">
        <f t="shared" si="185"/>
        <v>9.8682588808852126E-2</v>
      </c>
      <c r="H181" s="34">
        <f t="shared" si="185"/>
        <v>9.8682588808852126E-2</v>
      </c>
      <c r="N181" s="12">
        <f t="shared" si="186"/>
        <v>4133.3505615245522</v>
      </c>
      <c r="O181" s="12">
        <f t="shared" si="187"/>
        <v>6697.8543369113377</v>
      </c>
      <c r="P181" s="12">
        <f t="shared" si="188"/>
        <v>8686.1786179999199</v>
      </c>
      <c r="Q181" s="12">
        <f t="shared" si="189"/>
        <v>9480.4939362735731</v>
      </c>
      <c r="R181" s="12">
        <f t="shared" si="190"/>
        <v>10721.501549431045</v>
      </c>
      <c r="S181" s="12">
        <f t="shared" si="191"/>
        <v>11593.361700325166</v>
      </c>
      <c r="T181" s="12">
        <f t="shared" si="192"/>
        <v>12348.180837092606</v>
      </c>
      <c r="V181" s="12">
        <f t="shared" si="194"/>
        <v>37751.956780086031</v>
      </c>
      <c r="W181" s="12">
        <f t="shared" si="193"/>
        <v>61174.851656696723</v>
      </c>
      <c r="X181" s="12">
        <f t="shared" si="193"/>
        <v>79335.21120209308</v>
      </c>
      <c r="Y181" s="12">
        <f t="shared" si="193"/>
        <v>86590.090051315769</v>
      </c>
      <c r="Z181" s="12">
        <f t="shared" si="193"/>
        <v>97924.832913870894</v>
      </c>
      <c r="AA181" s="12">
        <f t="shared" si="193"/>
        <v>105887.96748107148</v>
      </c>
      <c r="AB181" s="12">
        <f t="shared" si="193"/>
        <v>112782.10796198821</v>
      </c>
    </row>
    <row r="182" spans="1:28" x14ac:dyDescent="0.25">
      <c r="A182" s="20" t="s">
        <v>16</v>
      </c>
      <c r="B182" s="5">
        <v>0.10145996165757262</v>
      </c>
      <c r="C182" s="35">
        <f t="shared" si="185"/>
        <v>0.10145996165757262</v>
      </c>
      <c r="D182" s="34">
        <f t="shared" si="185"/>
        <v>0.10145996165757262</v>
      </c>
      <c r="E182" s="34">
        <f t="shared" si="185"/>
        <v>0.10145996165757262</v>
      </c>
      <c r="F182" s="34">
        <f t="shared" si="185"/>
        <v>0.10145996165757262</v>
      </c>
      <c r="G182" s="34">
        <f t="shared" si="185"/>
        <v>0.10145996165757262</v>
      </c>
      <c r="H182" s="34">
        <f t="shared" si="185"/>
        <v>0.10145996165757262</v>
      </c>
      <c r="N182" s="12">
        <f t="shared" si="186"/>
        <v>3865.4102318006003</v>
      </c>
      <c r="O182" s="12">
        <f t="shared" si="187"/>
        <v>5712.964995251551</v>
      </c>
      <c r="P182" s="12">
        <f t="shared" si="188"/>
        <v>7442.5948987649317</v>
      </c>
      <c r="Q182" s="12">
        <f t="shared" si="189"/>
        <v>9704.0813450341539</v>
      </c>
      <c r="R182" s="12">
        <f t="shared" si="190"/>
        <v>10652.110702069536</v>
      </c>
      <c r="S182" s="12">
        <f t="shared" si="191"/>
        <v>12105.602102461547</v>
      </c>
      <c r="T182" s="12">
        <f t="shared" si="192"/>
        <v>13142.668814083823</v>
      </c>
      <c r="V182" s="12">
        <f t="shared" si="194"/>
        <v>34232.477532501543</v>
      </c>
      <c r="W182" s="12">
        <f t="shared" si="193"/>
        <v>50594.61586637747</v>
      </c>
      <c r="X182" s="12">
        <f t="shared" si="193"/>
        <v>65912.399299672572</v>
      </c>
      <c r="Y182" s="12">
        <f t="shared" si="193"/>
        <v>85940.359935019049</v>
      </c>
      <c r="Z182" s="12">
        <f t="shared" si="193"/>
        <v>94336.207133298973</v>
      </c>
      <c r="AA182" s="12">
        <f t="shared" si="193"/>
        <v>107208.47908473578</v>
      </c>
      <c r="AB182" s="12">
        <f t="shared" si="193"/>
        <v>116392.85041309991</v>
      </c>
    </row>
    <row r="183" spans="1:28" x14ac:dyDescent="0.25">
      <c r="A183" s="20" t="s">
        <v>17</v>
      </c>
      <c r="B183" s="5">
        <v>0.10399571384259651</v>
      </c>
      <c r="C183" s="35">
        <f t="shared" si="185"/>
        <v>0.10399571384259651</v>
      </c>
      <c r="D183" s="34">
        <f t="shared" si="185"/>
        <v>0.10399571384259651</v>
      </c>
      <c r="E183" s="34">
        <f t="shared" si="185"/>
        <v>0.10399571384259651</v>
      </c>
      <c r="F183" s="34">
        <f t="shared" si="185"/>
        <v>0.10399571384259651</v>
      </c>
      <c r="G183" s="34">
        <f t="shared" si="185"/>
        <v>0.10399571384259651</v>
      </c>
      <c r="H183" s="34">
        <f t="shared" si="185"/>
        <v>0.10399571384259651</v>
      </c>
      <c r="N183" s="12">
        <f t="shared" si="186"/>
        <v>4084.5238398622691</v>
      </c>
      <c r="O183" s="12">
        <f t="shared" si="187"/>
        <v>4903.0279784235672</v>
      </c>
      <c r="P183" s="12">
        <f t="shared" si="188"/>
        <v>6115.8967358606642</v>
      </c>
      <c r="Q183" s="12">
        <f t="shared" si="189"/>
        <v>8041.0026294358086</v>
      </c>
      <c r="R183" s="12">
        <f t="shared" si="190"/>
        <v>10573.155865777017</v>
      </c>
      <c r="S183" s="12">
        <f t="shared" si="191"/>
        <v>11716.579470932244</v>
      </c>
      <c r="T183" s="12">
        <f t="shared" si="192"/>
        <v>13418.235560919004</v>
      </c>
      <c r="V183" s="12">
        <f t="shared" si="194"/>
        <v>35191.362530266706</v>
      </c>
      <c r="W183" s="12">
        <f t="shared" si="193"/>
        <v>42243.414862909121</v>
      </c>
      <c r="X183" s="12">
        <f t="shared" si="193"/>
        <v>52693.226350860248</v>
      </c>
      <c r="Y183" s="12">
        <f t="shared" si="193"/>
        <v>69279.516960499677</v>
      </c>
      <c r="Z183" s="12">
        <f t="shared" si="193"/>
        <v>91095.994478054417</v>
      </c>
      <c r="AA183" s="12">
        <f t="shared" si="193"/>
        <v>100947.48174860954</v>
      </c>
      <c r="AB183" s="12">
        <f t="shared" si="193"/>
        <v>115608.57780591142</v>
      </c>
    </row>
    <row r="184" spans="1:28" x14ac:dyDescent="0.25">
      <c r="A184" s="20" t="s">
        <v>18</v>
      </c>
      <c r="B184" s="5">
        <v>0.11309600308443644</v>
      </c>
      <c r="C184" s="35">
        <f t="shared" si="185"/>
        <v>0.11309600308443644</v>
      </c>
      <c r="D184" s="34">
        <f t="shared" si="185"/>
        <v>0.11309600308443644</v>
      </c>
      <c r="E184" s="34">
        <f t="shared" si="185"/>
        <v>0.11309600308443644</v>
      </c>
      <c r="F184" s="34">
        <f t="shared" si="185"/>
        <v>0.11309600308443644</v>
      </c>
      <c r="G184" s="34">
        <f t="shared" si="185"/>
        <v>0.11309600308443644</v>
      </c>
      <c r="H184" s="34">
        <f t="shared" si="185"/>
        <v>0.11309600308443644</v>
      </c>
      <c r="N184" s="12">
        <f t="shared" si="186"/>
        <v>3832.7730589649977</v>
      </c>
      <c r="O184" s="12">
        <f t="shared" si="187"/>
        <v>4695.0817709761477</v>
      </c>
      <c r="P184" s="12">
        <f t="shared" si="188"/>
        <v>5032.5120004743903</v>
      </c>
      <c r="Q184" s="12">
        <f t="shared" si="189"/>
        <v>6374.0144356633919</v>
      </c>
      <c r="R184" s="12">
        <f t="shared" si="190"/>
        <v>8485.4954436485586</v>
      </c>
      <c r="S184" s="12">
        <f t="shared" si="191"/>
        <v>11316.54941300067</v>
      </c>
      <c r="T184" s="12">
        <f t="shared" si="192"/>
        <v>12704.128873935384</v>
      </c>
      <c r="V184" s="12">
        <f t="shared" si="194"/>
        <v>30056.78054536074</v>
      </c>
      <c r="W184" s="12">
        <f t="shared" si="193"/>
        <v>36819.044660802727</v>
      </c>
      <c r="X184" s="12">
        <f t="shared" si="193"/>
        <v>39465.18785826565</v>
      </c>
      <c r="Y184" s="12">
        <f t="shared" si="193"/>
        <v>49985.310932401218</v>
      </c>
      <c r="Z184" s="12">
        <f t="shared" si="193"/>
        <v>66543.640973430345</v>
      </c>
      <c r="AA184" s="12">
        <f t="shared" si="193"/>
        <v>88744.894885360933</v>
      </c>
      <c r="AB184" s="12">
        <f t="shared" si="193"/>
        <v>99626.356089804642</v>
      </c>
    </row>
    <row r="185" spans="1:28" x14ac:dyDescent="0.25">
      <c r="A185" s="20" t="s">
        <v>0</v>
      </c>
      <c r="B185" s="5">
        <v>0.13352473845669788</v>
      </c>
      <c r="C185" s="35">
        <f t="shared" si="185"/>
        <v>0.13352473845669788</v>
      </c>
      <c r="D185" s="34">
        <f t="shared" si="185"/>
        <v>0.13352473845669788</v>
      </c>
      <c r="E185" s="34">
        <f t="shared" si="185"/>
        <v>0.13352473845669788</v>
      </c>
      <c r="F185" s="34">
        <f t="shared" si="185"/>
        <v>0.13352473845669788</v>
      </c>
      <c r="G185" s="34">
        <f t="shared" si="185"/>
        <v>0.13352473845669788</v>
      </c>
      <c r="H185" s="34">
        <f t="shared" si="185"/>
        <v>0.13352473845669788</v>
      </c>
      <c r="N185" s="12">
        <f t="shared" si="186"/>
        <v>3676.2269874675321</v>
      </c>
      <c r="O185" s="12">
        <f t="shared" si="187"/>
        <v>5007.3928605373139</v>
      </c>
      <c r="P185" s="12">
        <f t="shared" si="188"/>
        <v>6088.8279127307587</v>
      </c>
      <c r="Q185" s="12">
        <f t="shared" si="189"/>
        <v>7033.6229740056406</v>
      </c>
      <c r="R185" s="12">
        <f t="shared" si="190"/>
        <v>8774.1543269554077</v>
      </c>
      <c r="S185" s="12">
        <f t="shared" si="191"/>
        <v>11659.132026890393</v>
      </c>
      <c r="T185" s="12">
        <f t="shared" si="192"/>
        <v>15850.55325377249</v>
      </c>
      <c r="V185" s="12">
        <f t="shared" si="194"/>
        <v>23855.95191779004</v>
      </c>
      <c r="W185" s="12">
        <f t="shared" si="193"/>
        <v>32494.218589248172</v>
      </c>
      <c r="X185" s="12">
        <f t="shared" si="193"/>
        <v>39511.919807178594</v>
      </c>
      <c r="Y185" s="12">
        <f t="shared" si="193"/>
        <v>45642.930114968563</v>
      </c>
      <c r="Z185" s="12">
        <f t="shared" si="193"/>
        <v>56937.671274566877</v>
      </c>
      <c r="AA185" s="12">
        <f t="shared" si="193"/>
        <v>75659.009627223044</v>
      </c>
      <c r="AB185" s="12">
        <f t="shared" si="193"/>
        <v>102858.18519406824</v>
      </c>
    </row>
    <row r="186" spans="1:28" x14ac:dyDescent="0.25">
      <c r="A186" s="19" t="s">
        <v>97</v>
      </c>
      <c r="B186" s="9">
        <f>SUM(B171:B185)*5</f>
        <v>7.9600332887543317</v>
      </c>
      <c r="C186" s="9">
        <f>SUM(C171:C185)*5</f>
        <v>7.9600332887543317</v>
      </c>
      <c r="D186" s="9">
        <f t="shared" ref="D186:H186" si="195">SUM(D171:D185)*5</f>
        <v>7.9600332887543317</v>
      </c>
      <c r="E186" s="9">
        <f t="shared" si="195"/>
        <v>7.9600332887543317</v>
      </c>
      <c r="F186" s="9">
        <f t="shared" si="195"/>
        <v>7.9600332887543317</v>
      </c>
      <c r="G186" s="9">
        <f t="shared" si="195"/>
        <v>7.9600332887543317</v>
      </c>
      <c r="H186" s="9">
        <f t="shared" si="195"/>
        <v>7.9600332887543317</v>
      </c>
    </row>
    <row r="187" spans="1:28" s="16" customFormat="1" x14ac:dyDescent="0.25">
      <c r="A187" s="19"/>
      <c r="B187" s="9"/>
      <c r="C187" s="9"/>
      <c r="D187" s="9"/>
      <c r="E187" s="9"/>
      <c r="F187" s="9"/>
      <c r="G187" s="9"/>
      <c r="H187" s="9"/>
      <c r="M187" s="4" t="s">
        <v>100</v>
      </c>
      <c r="N187" s="12">
        <f>SUM(N171:N185)*B188</f>
        <v>57946.828436350312</v>
      </c>
      <c r="O187" s="12">
        <f t="shared" ref="O187:T187" si="196">SUM(O171:O185)*C188</f>
        <v>82524.649264071675</v>
      </c>
      <c r="P187" s="12">
        <f t="shared" si="196"/>
        <v>92513.483848282151</v>
      </c>
      <c r="Q187" s="12">
        <f t="shared" si="196"/>
        <v>103004.24581779449</v>
      </c>
      <c r="R187" s="12">
        <f t="shared" si="196"/>
        <v>114462.42212725904</v>
      </c>
      <c r="S187" s="12">
        <f t="shared" si="196"/>
        <v>126726.36015518782</v>
      </c>
      <c r="T187" s="12">
        <f t="shared" si="196"/>
        <v>138911.40086673046</v>
      </c>
    </row>
    <row r="188" spans="1:28" s="16" customFormat="1" x14ac:dyDescent="0.25">
      <c r="A188" s="19" t="s">
        <v>84</v>
      </c>
      <c r="B188" s="40">
        <v>0.77133786848072561</v>
      </c>
      <c r="C188" s="40">
        <v>0.77133786848072561</v>
      </c>
      <c r="D188" s="40">
        <v>0.77133786848072561</v>
      </c>
      <c r="E188" s="40">
        <v>0.77133786848072561</v>
      </c>
      <c r="F188" s="40">
        <v>0.77133786848072561</v>
      </c>
      <c r="G188" s="40">
        <v>0.77133786848072561</v>
      </c>
      <c r="H188" s="40">
        <v>0.77133786848072561</v>
      </c>
      <c r="M188" s="4" t="s">
        <v>101</v>
      </c>
      <c r="N188" s="12">
        <f>SUM(N171:N185)-N187</f>
        <v>17178.263698029063</v>
      </c>
      <c r="O188" s="12">
        <f t="shared" ref="O188:T188" si="197">SUM(O171:O185)-O187</f>
        <v>24464.327468805815</v>
      </c>
      <c r="P188" s="12">
        <f t="shared" si="197"/>
        <v>27425.504795569068</v>
      </c>
      <c r="Q188" s="12">
        <f t="shared" si="197"/>
        <v>30535.477858261991</v>
      </c>
      <c r="R188" s="12">
        <f t="shared" si="197"/>
        <v>33932.239673426622</v>
      </c>
      <c r="S188" s="12">
        <f t="shared" si="197"/>
        <v>37567.868526720194</v>
      </c>
      <c r="T188" s="12">
        <f t="shared" si="197"/>
        <v>41180.108370769944</v>
      </c>
    </row>
    <row r="191" spans="1:28" ht="21" customHeight="1" x14ac:dyDescent="0.25">
      <c r="A191" s="33" t="s">
        <v>38</v>
      </c>
      <c r="N191" s="17" t="s">
        <v>79</v>
      </c>
      <c r="O191" s="17"/>
      <c r="P191" s="17"/>
      <c r="Q191" s="17"/>
      <c r="R191" s="17"/>
      <c r="S191" s="17"/>
      <c r="T191" s="17"/>
      <c r="U191" s="17"/>
      <c r="V191" s="17" t="s">
        <v>79</v>
      </c>
    </row>
    <row r="192" spans="1:28" ht="15.75" x14ac:dyDescent="0.25">
      <c r="A192" s="18" t="s">
        <v>93</v>
      </c>
      <c r="N192" s="18" t="s">
        <v>124</v>
      </c>
      <c r="V192" s="18" t="s">
        <v>125</v>
      </c>
    </row>
    <row r="193" spans="1:28" x14ac:dyDescent="0.25">
      <c r="A193" s="19" t="s">
        <v>21</v>
      </c>
      <c r="B193" s="1">
        <v>2006</v>
      </c>
      <c r="C193" s="1">
        <v>2011</v>
      </c>
      <c r="D193" s="1">
        <v>2016</v>
      </c>
      <c r="E193" s="1">
        <v>2021</v>
      </c>
      <c r="F193" s="1">
        <v>2026</v>
      </c>
      <c r="G193" s="1">
        <v>2031</v>
      </c>
      <c r="H193" s="1">
        <v>2036</v>
      </c>
      <c r="N193" s="1">
        <f>B193</f>
        <v>2006</v>
      </c>
      <c r="O193" s="1">
        <f>N193+5</f>
        <v>2011</v>
      </c>
      <c r="P193" s="1">
        <f t="shared" ref="P193" si="198">O193+5</f>
        <v>2016</v>
      </c>
      <c r="Q193" s="1">
        <f t="shared" ref="Q193" si="199">P193+5</f>
        <v>2021</v>
      </c>
      <c r="R193" s="1">
        <f t="shared" ref="R193" si="200">Q193+5</f>
        <v>2026</v>
      </c>
      <c r="S193" s="1">
        <f t="shared" ref="S193" si="201">R193+5</f>
        <v>2031</v>
      </c>
      <c r="T193" s="1">
        <f t="shared" ref="T193" si="202">S193+5</f>
        <v>2036</v>
      </c>
      <c r="U193" s="16"/>
      <c r="V193" s="1">
        <f>B193</f>
        <v>2006</v>
      </c>
      <c r="W193" s="1">
        <f>V193+5</f>
        <v>2011</v>
      </c>
      <c r="X193" s="1">
        <f t="shared" ref="X193" si="203">W193+5</f>
        <v>2016</v>
      </c>
      <c r="Y193" s="1">
        <f t="shared" ref="Y193" si="204">X193+5</f>
        <v>2021</v>
      </c>
      <c r="Z193" s="1">
        <f t="shared" ref="Z193" si="205">Y193+5</f>
        <v>2026</v>
      </c>
      <c r="AA193" s="1">
        <f t="shared" ref="AA193" si="206">Z193+5</f>
        <v>2031</v>
      </c>
      <c r="AB193" s="1">
        <f t="shared" ref="AB193" si="207">AA193+5</f>
        <v>2036</v>
      </c>
    </row>
    <row r="194" spans="1:28" x14ac:dyDescent="0.25">
      <c r="A194" s="20" t="s">
        <v>5</v>
      </c>
      <c r="B194" s="5">
        <v>0.58233317330772927</v>
      </c>
      <c r="C194" s="5">
        <v>0.58233317330772927</v>
      </c>
      <c r="D194" s="5">
        <v>0.58233317330772927</v>
      </c>
      <c r="E194" s="5">
        <v>0.58233317330772927</v>
      </c>
      <c r="F194" s="5">
        <v>0.58233317330772927</v>
      </c>
      <c r="G194" s="5">
        <v>0.58233317330772927</v>
      </c>
      <c r="H194" s="5">
        <v>0.58233317330772927</v>
      </c>
      <c r="N194" s="12">
        <f t="shared" ref="N194:N208" si="208">B194*V171</f>
        <v>20806.463228618126</v>
      </c>
      <c r="O194" s="12">
        <f t="shared" ref="O194:O208" si="209">C194*W171</f>
        <v>22949.910713712092</v>
      </c>
      <c r="P194" s="12">
        <f t="shared" ref="P194:P208" si="210">D194*X171</f>
        <v>23393.034297054146</v>
      </c>
      <c r="Q194" s="12">
        <f t="shared" ref="Q194:Q208" si="211">E194*Y171</f>
        <v>24394.966925368884</v>
      </c>
      <c r="R194" s="12">
        <f t="shared" ref="R194:R208" si="212">F194*Z171</f>
        <v>27850.068409343679</v>
      </c>
      <c r="S194" s="12">
        <f t="shared" ref="S194:S208" si="213">G194*AA171</f>
        <v>28438.262212727219</v>
      </c>
      <c r="T194" s="12">
        <f t="shared" ref="T194:T208" si="214">H194*AB171</f>
        <v>30041.38935446394</v>
      </c>
      <c r="V194" s="12">
        <f t="shared" ref="V194:V208" si="215">V171-N194</f>
        <v>14923.019792990741</v>
      </c>
      <c r="W194" s="12">
        <f t="shared" ref="W194:W208" si="216">W171-O194</f>
        <v>16460.364650395317</v>
      </c>
      <c r="X194" s="12">
        <f t="shared" ref="X194:X208" si="217">X171-P194</f>
        <v>16778.186181728859</v>
      </c>
      <c r="Y194" s="12">
        <f t="shared" ref="Y194:Y208" si="218">Y171-Q194</f>
        <v>17496.802328994992</v>
      </c>
      <c r="Z194" s="12">
        <f t="shared" ref="Z194:Z208" si="219">Z171-R194</f>
        <v>19974.904794830174</v>
      </c>
      <c r="AA194" s="12">
        <f t="shared" ref="AA194:AA208" si="220">AA171-S194</f>
        <v>20396.775041280031</v>
      </c>
      <c r="AB194" s="12">
        <f t="shared" ref="AB194:AB208" si="221">AB171-T194</f>
        <v>21546.585934364073</v>
      </c>
    </row>
    <row r="195" spans="1:28" x14ac:dyDescent="0.25">
      <c r="A195" s="20" t="s">
        <v>6</v>
      </c>
      <c r="B195" s="5">
        <v>0.33183630802586239</v>
      </c>
      <c r="C195" s="5">
        <v>0.33183630802586239</v>
      </c>
      <c r="D195" s="5">
        <v>0.33183630802586239</v>
      </c>
      <c r="E195" s="5">
        <v>0.33183630802586239</v>
      </c>
      <c r="F195" s="5">
        <v>0.33183630802586239</v>
      </c>
      <c r="G195" s="5">
        <v>0.33183630802586239</v>
      </c>
      <c r="H195" s="5">
        <v>0.33183630802586239</v>
      </c>
      <c r="N195" s="12">
        <f t="shared" si="208"/>
        <v>32096.69046862892</v>
      </c>
      <c r="O195" s="12">
        <f t="shared" si="209"/>
        <v>35672.172342877631</v>
      </c>
      <c r="P195" s="12">
        <f t="shared" si="210"/>
        <v>38258.662192163312</v>
      </c>
      <c r="Q195" s="12">
        <f t="shared" si="211"/>
        <v>38925.141186164285</v>
      </c>
      <c r="R195" s="12">
        <f t="shared" si="212"/>
        <v>40472.122598281872</v>
      </c>
      <c r="S195" s="12">
        <f t="shared" si="213"/>
        <v>45732.770527884233</v>
      </c>
      <c r="T195" s="12">
        <f t="shared" si="214"/>
        <v>46693.91798011231</v>
      </c>
      <c r="V195" s="12">
        <f t="shared" si="215"/>
        <v>64627.77786811316</v>
      </c>
      <c r="W195" s="12">
        <f t="shared" si="216"/>
        <v>71827.132224172456</v>
      </c>
      <c r="X195" s="12">
        <f t="shared" si="217"/>
        <v>77035.117502316454</v>
      </c>
      <c r="Y195" s="12">
        <f t="shared" si="218"/>
        <v>78377.095623710557</v>
      </c>
      <c r="Z195" s="12">
        <f t="shared" si="219"/>
        <v>81491.995309899503</v>
      </c>
      <c r="AA195" s="12">
        <f t="shared" si="220"/>
        <v>92084.488830967937</v>
      </c>
      <c r="AB195" s="12">
        <f t="shared" si="221"/>
        <v>94019.791914686532</v>
      </c>
    </row>
    <row r="196" spans="1:28" x14ac:dyDescent="0.25">
      <c r="A196" s="20" t="s">
        <v>7</v>
      </c>
      <c r="B196" s="5">
        <v>0.2558511594463419</v>
      </c>
      <c r="C196" s="5">
        <v>0.2558511594463419</v>
      </c>
      <c r="D196" s="5">
        <v>0.2558511594463419</v>
      </c>
      <c r="E196" s="5">
        <v>0.2558511594463419</v>
      </c>
      <c r="F196" s="5">
        <v>0.2558511594463419</v>
      </c>
      <c r="G196" s="5">
        <v>0.2558511594463419</v>
      </c>
      <c r="H196" s="5">
        <v>0.2558511594463419</v>
      </c>
      <c r="N196" s="12">
        <f t="shared" si="208"/>
        <v>17638.164684697695</v>
      </c>
      <c r="O196" s="12">
        <f t="shared" si="209"/>
        <v>23640.593673305357</v>
      </c>
      <c r="P196" s="12">
        <f t="shared" si="210"/>
        <v>24795.995042469491</v>
      </c>
      <c r="Q196" s="12">
        <f t="shared" si="211"/>
        <v>26362.786321028798</v>
      </c>
      <c r="R196" s="12">
        <f t="shared" si="212"/>
        <v>26819.408138247189</v>
      </c>
      <c r="S196" s="12">
        <f t="shared" si="213"/>
        <v>27787.138599622882</v>
      </c>
      <c r="T196" s="12">
        <f t="shared" si="214"/>
        <v>31079.332572119463</v>
      </c>
      <c r="V196" s="12">
        <f t="shared" si="215"/>
        <v>51300.997924009731</v>
      </c>
      <c r="W196" s="12">
        <f t="shared" si="216"/>
        <v>68759.197378895653</v>
      </c>
      <c r="X196" s="12">
        <f t="shared" si="217"/>
        <v>72119.708197365951</v>
      </c>
      <c r="Y196" s="12">
        <f t="shared" si="218"/>
        <v>76676.755802123866</v>
      </c>
      <c r="Z196" s="12">
        <f t="shared" si="219"/>
        <v>78004.850607673638</v>
      </c>
      <c r="AA196" s="12">
        <f t="shared" si="220"/>
        <v>80819.516378036147</v>
      </c>
      <c r="AB196" s="12">
        <f t="shared" si="221"/>
        <v>90394.936449661298</v>
      </c>
    </row>
    <row r="197" spans="1:28" x14ac:dyDescent="0.25">
      <c r="A197" s="20" t="s">
        <v>8</v>
      </c>
      <c r="B197" s="5">
        <v>0.19747411087219791</v>
      </c>
      <c r="C197" s="5">
        <v>0.19747411087219791</v>
      </c>
      <c r="D197" s="5">
        <v>0.19747411087219791</v>
      </c>
      <c r="E197" s="5">
        <v>0.19747411087219791</v>
      </c>
      <c r="F197" s="5">
        <v>0.19747411087219791</v>
      </c>
      <c r="G197" s="5">
        <v>0.19747411087219791</v>
      </c>
      <c r="H197" s="5">
        <v>0.19747411087219791</v>
      </c>
      <c r="N197" s="12">
        <f t="shared" si="208"/>
        <v>9414.3257980962753</v>
      </c>
      <c r="O197" s="12">
        <f t="shared" si="209"/>
        <v>12258.266756780395</v>
      </c>
      <c r="P197" s="12">
        <f t="shared" si="210"/>
        <v>14108.285225268803</v>
      </c>
      <c r="Q197" s="12">
        <f t="shared" si="211"/>
        <v>14734.015807359976</v>
      </c>
      <c r="R197" s="12">
        <f t="shared" si="212"/>
        <v>15613.106205757498</v>
      </c>
      <c r="S197" s="12">
        <f t="shared" si="213"/>
        <v>15852.857871145517</v>
      </c>
      <c r="T197" s="12">
        <f t="shared" si="214"/>
        <v>16383.820565159718</v>
      </c>
      <c r="V197" s="12">
        <f t="shared" si="215"/>
        <v>38259.39586858375</v>
      </c>
      <c r="W197" s="12">
        <f t="shared" si="216"/>
        <v>49817.043787160976</v>
      </c>
      <c r="X197" s="12">
        <f t="shared" si="217"/>
        <v>57335.43548807301</v>
      </c>
      <c r="Y197" s="12">
        <f t="shared" si="218"/>
        <v>59878.376380573944</v>
      </c>
      <c r="Z197" s="12">
        <f t="shared" si="219"/>
        <v>63450.960151082829</v>
      </c>
      <c r="AA197" s="12">
        <f t="shared" si="220"/>
        <v>64425.300116891885</v>
      </c>
      <c r="AB197" s="12">
        <f t="shared" si="221"/>
        <v>66583.108582140325</v>
      </c>
    </row>
    <row r="198" spans="1:28" x14ac:dyDescent="0.25">
      <c r="A198" s="20" t="s">
        <v>9</v>
      </c>
      <c r="B198" s="5">
        <v>0.16769619955288859</v>
      </c>
      <c r="C198" s="5">
        <v>0.16769619955288859</v>
      </c>
      <c r="D198" s="5">
        <v>0.16769619955288859</v>
      </c>
      <c r="E198" s="5">
        <v>0.16769619955288859</v>
      </c>
      <c r="F198" s="5">
        <v>0.16769619955288859</v>
      </c>
      <c r="G198" s="5">
        <v>0.16769619955288859</v>
      </c>
      <c r="H198" s="5">
        <v>0.16769619955288859</v>
      </c>
      <c r="N198" s="12">
        <f t="shared" si="208"/>
        <v>6512.6094289670282</v>
      </c>
      <c r="O198" s="12">
        <f t="shared" si="209"/>
        <v>9021.8287516120272</v>
      </c>
      <c r="P198" s="12">
        <f t="shared" si="210"/>
        <v>9381.4826804370568</v>
      </c>
      <c r="Q198" s="12">
        <f t="shared" si="211"/>
        <v>10672.168732826711</v>
      </c>
      <c r="R198" s="12">
        <f t="shared" si="212"/>
        <v>11177.244688772389</v>
      </c>
      <c r="S198" s="12">
        <f t="shared" si="213"/>
        <v>11766.660141771634</v>
      </c>
      <c r="T198" s="12">
        <f t="shared" si="214"/>
        <v>11939.709150288574</v>
      </c>
      <c r="V198" s="12">
        <f t="shared" si="215"/>
        <v>32323.150989760048</v>
      </c>
      <c r="W198" s="12">
        <f t="shared" si="216"/>
        <v>44776.818896134413</v>
      </c>
      <c r="X198" s="12">
        <f t="shared" si="217"/>
        <v>46561.840456580685</v>
      </c>
      <c r="Y198" s="12">
        <f t="shared" si="218"/>
        <v>52967.727468046258</v>
      </c>
      <c r="Z198" s="12">
        <f t="shared" si="219"/>
        <v>55474.502450239379</v>
      </c>
      <c r="AA198" s="12">
        <f t="shared" si="220"/>
        <v>58399.868218107062</v>
      </c>
      <c r="AB198" s="12">
        <f t="shared" si="221"/>
        <v>59258.738889215078</v>
      </c>
    </row>
    <row r="199" spans="1:28" x14ac:dyDescent="0.25">
      <c r="A199" s="20" t="s">
        <v>10</v>
      </c>
      <c r="B199" s="5">
        <v>0.15643319030639996</v>
      </c>
      <c r="C199" s="5">
        <v>0.15643319030639996</v>
      </c>
      <c r="D199" s="5">
        <v>0.15643319030639996</v>
      </c>
      <c r="E199" s="5">
        <v>0.15643319030639996</v>
      </c>
      <c r="F199" s="5">
        <v>0.15643319030639996</v>
      </c>
      <c r="G199" s="5">
        <v>0.15643319030639996</v>
      </c>
      <c r="H199" s="5">
        <v>0.15643319030639996</v>
      </c>
      <c r="N199" s="12">
        <f t="shared" si="208"/>
        <v>5919.5442905383698</v>
      </c>
      <c r="O199" s="12">
        <f t="shared" si="209"/>
        <v>8184.9272635823681</v>
      </c>
      <c r="P199" s="12">
        <f t="shared" si="210"/>
        <v>8719.2033778843797</v>
      </c>
      <c r="Q199" s="12">
        <f t="shared" si="211"/>
        <v>9036.2278607822227</v>
      </c>
      <c r="R199" s="12">
        <f t="shared" si="212"/>
        <v>10263.88264115552</v>
      </c>
      <c r="S199" s="12">
        <f t="shared" si="213"/>
        <v>10697.534734181418</v>
      </c>
      <c r="T199" s="12">
        <f t="shared" si="214"/>
        <v>11228.470535189088</v>
      </c>
      <c r="V199" s="12">
        <f t="shared" si="215"/>
        <v>31921.174031091301</v>
      </c>
      <c r="W199" s="12">
        <f t="shared" si="216"/>
        <v>44137.263746847399</v>
      </c>
      <c r="X199" s="12">
        <f t="shared" si="217"/>
        <v>47018.35053127259</v>
      </c>
      <c r="Y199" s="12">
        <f t="shared" si="218"/>
        <v>48727.906739319544</v>
      </c>
      <c r="Z199" s="12">
        <f t="shared" si="219"/>
        <v>55348.041663731623</v>
      </c>
      <c r="AA199" s="12">
        <f t="shared" si="220"/>
        <v>57686.512878914931</v>
      </c>
      <c r="AB199" s="12">
        <f t="shared" si="221"/>
        <v>60549.587006156798</v>
      </c>
    </row>
    <row r="200" spans="1:28" x14ac:dyDescent="0.25">
      <c r="A200" s="20" t="s">
        <v>11</v>
      </c>
      <c r="B200" s="5">
        <v>0.14402059835996753</v>
      </c>
      <c r="C200" s="5">
        <v>0.14402059835996753</v>
      </c>
      <c r="D200" s="5">
        <v>0.14402059835996753</v>
      </c>
      <c r="E200" s="5">
        <v>0.14402059835996753</v>
      </c>
      <c r="F200" s="5">
        <v>0.14402059835996753</v>
      </c>
      <c r="G200" s="5">
        <v>0.14402059835996753</v>
      </c>
      <c r="H200" s="5">
        <v>0.14402059835996753</v>
      </c>
      <c r="N200" s="12">
        <f t="shared" si="208"/>
        <v>5849.654890651288</v>
      </c>
      <c r="O200" s="12">
        <f t="shared" si="209"/>
        <v>8173.0338254938233</v>
      </c>
      <c r="P200" s="12">
        <f t="shared" si="210"/>
        <v>8714.7506254092496</v>
      </c>
      <c r="Q200" s="12">
        <f t="shared" si="211"/>
        <v>9248.1152101931257</v>
      </c>
      <c r="R200" s="12">
        <f t="shared" si="212"/>
        <v>9607.1090150923646</v>
      </c>
      <c r="S200" s="12">
        <f t="shared" si="213"/>
        <v>10835.818830353488</v>
      </c>
      <c r="T200" s="12">
        <f t="shared" si="214"/>
        <v>11283.314814268302</v>
      </c>
      <c r="V200" s="12">
        <f t="shared" si="215"/>
        <v>34767.138521292196</v>
      </c>
      <c r="W200" s="12">
        <f t="shared" si="216"/>
        <v>48576.027895983018</v>
      </c>
      <c r="X200" s="12">
        <f t="shared" si="217"/>
        <v>51795.695273638143</v>
      </c>
      <c r="Y200" s="12">
        <f t="shared" si="218"/>
        <v>54965.721668044454</v>
      </c>
      <c r="Z200" s="12">
        <f t="shared" si="219"/>
        <v>57099.383837271664</v>
      </c>
      <c r="AA200" s="12">
        <f t="shared" si="220"/>
        <v>64402.16069303565</v>
      </c>
      <c r="AB200" s="12">
        <f t="shared" si="221"/>
        <v>67061.831246481932</v>
      </c>
    </row>
    <row r="201" spans="1:28" x14ac:dyDescent="0.25">
      <c r="A201" s="20" t="s">
        <v>12</v>
      </c>
      <c r="B201" s="5">
        <v>0.14190491069103786</v>
      </c>
      <c r="C201" s="5">
        <v>0.14190491069103786</v>
      </c>
      <c r="D201" s="5">
        <v>0.14190491069103786</v>
      </c>
      <c r="E201" s="5">
        <v>0.14190491069103786</v>
      </c>
      <c r="F201" s="5">
        <v>0.14190491069103786</v>
      </c>
      <c r="G201" s="5">
        <v>0.14190491069103786</v>
      </c>
      <c r="H201" s="5">
        <v>0.14190491069103786</v>
      </c>
      <c r="N201" s="12">
        <f t="shared" si="208"/>
        <v>6262.5421434354757</v>
      </c>
      <c r="O201" s="12">
        <f t="shared" si="209"/>
        <v>9161.096104241853</v>
      </c>
      <c r="P201" s="12">
        <f t="shared" si="210"/>
        <v>9898.3272137127169</v>
      </c>
      <c r="Q201" s="12">
        <f t="shared" si="211"/>
        <v>10531.546972843284</v>
      </c>
      <c r="R201" s="12">
        <f t="shared" si="212"/>
        <v>11173.246810616602</v>
      </c>
      <c r="S201" s="12">
        <f t="shared" si="213"/>
        <v>11585.236094664908</v>
      </c>
      <c r="T201" s="12">
        <f t="shared" si="214"/>
        <v>13037.833934457851</v>
      </c>
      <c r="V201" s="12">
        <f t="shared" si="215"/>
        <v>37869.419977809084</v>
      </c>
      <c r="W201" s="12">
        <f t="shared" si="216"/>
        <v>55396.89600209074</v>
      </c>
      <c r="X201" s="12">
        <f t="shared" si="217"/>
        <v>59854.91223029657</v>
      </c>
      <c r="Y201" s="12">
        <f t="shared" si="218"/>
        <v>63683.974685692345</v>
      </c>
      <c r="Z201" s="12">
        <f t="shared" si="219"/>
        <v>67564.315943244161</v>
      </c>
      <c r="AA201" s="12">
        <f t="shared" si="220"/>
        <v>70055.603804729661</v>
      </c>
      <c r="AB201" s="12">
        <f t="shared" si="221"/>
        <v>78839.422962200537</v>
      </c>
    </row>
    <row r="202" spans="1:28" x14ac:dyDescent="0.25">
      <c r="A202" s="20" t="s">
        <v>13</v>
      </c>
      <c r="B202" s="5">
        <v>0.12504706325301204</v>
      </c>
      <c r="C202" s="5">
        <v>0.12504706325301204</v>
      </c>
      <c r="D202" s="5">
        <v>0.12504706325301204</v>
      </c>
      <c r="E202" s="5">
        <v>0.12504706325301204</v>
      </c>
      <c r="F202" s="5">
        <v>0.12504706325301204</v>
      </c>
      <c r="G202" s="5">
        <v>0.12504706325301204</v>
      </c>
      <c r="H202" s="5">
        <v>0.12504706325301204</v>
      </c>
      <c r="N202" s="12">
        <f t="shared" si="208"/>
        <v>6100.8591152857425</v>
      </c>
      <c r="O202" s="12">
        <f t="shared" si="209"/>
        <v>8585.0643573657289</v>
      </c>
      <c r="P202" s="12">
        <f t="shared" si="210"/>
        <v>9684.9219875409017</v>
      </c>
      <c r="Q202" s="12">
        <f t="shared" si="211"/>
        <v>10450.538614395487</v>
      </c>
      <c r="R202" s="12">
        <f t="shared" si="212"/>
        <v>11112.470276837119</v>
      </c>
      <c r="S202" s="12">
        <f t="shared" si="213"/>
        <v>11772.990447470278</v>
      </c>
      <c r="T202" s="12">
        <f t="shared" si="214"/>
        <v>12210.515097311676</v>
      </c>
      <c r="V202" s="12">
        <f t="shared" si="215"/>
        <v>42687.644641429149</v>
      </c>
      <c r="W202" s="12">
        <f t="shared" si="216"/>
        <v>60069.60160624249</v>
      </c>
      <c r="X202" s="12">
        <f t="shared" si="217"/>
        <v>67765.293440110239</v>
      </c>
      <c r="Y202" s="12">
        <f t="shared" si="218"/>
        <v>73122.30462183911</v>
      </c>
      <c r="Z202" s="12">
        <f t="shared" si="219"/>
        <v>77753.833239246858</v>
      </c>
      <c r="AA202" s="12">
        <f t="shared" si="220"/>
        <v>82375.485663876534</v>
      </c>
      <c r="AB202" s="12">
        <f t="shared" si="221"/>
        <v>85436.84086342543</v>
      </c>
    </row>
    <row r="203" spans="1:28" x14ac:dyDescent="0.25">
      <c r="A203" s="20" t="s">
        <v>14</v>
      </c>
      <c r="B203" s="5">
        <v>0.12484404449045686</v>
      </c>
      <c r="C203" s="5">
        <v>0.12484404449045686</v>
      </c>
      <c r="D203" s="5">
        <v>0.12484404449045686</v>
      </c>
      <c r="E203" s="5">
        <v>0.12484404449045686</v>
      </c>
      <c r="F203" s="5">
        <v>0.12484404449045686</v>
      </c>
      <c r="G203" s="5">
        <v>0.12484404449045686</v>
      </c>
      <c r="H203" s="5">
        <v>0.12484404449045686</v>
      </c>
      <c r="N203" s="12">
        <f t="shared" si="208"/>
        <v>5411.8561590779382</v>
      </c>
      <c r="O203" s="12">
        <f t="shared" si="209"/>
        <v>9000.3693389236523</v>
      </c>
      <c r="P203" s="12">
        <f t="shared" si="210"/>
        <v>9786.312831104824</v>
      </c>
      <c r="Q203" s="12">
        <f t="shared" si="211"/>
        <v>11043.687715636586</v>
      </c>
      <c r="R203" s="12">
        <f t="shared" si="212"/>
        <v>11919.057924171255</v>
      </c>
      <c r="S203" s="12">
        <f t="shared" si="213"/>
        <v>12674.559137338496</v>
      </c>
      <c r="T203" s="12">
        <f t="shared" si="214"/>
        <v>13429.922308259982</v>
      </c>
      <c r="V203" s="12">
        <f t="shared" si="215"/>
        <v>37937.077153408776</v>
      </c>
      <c r="W203" s="12">
        <f t="shared" si="216"/>
        <v>63092.531653335092</v>
      </c>
      <c r="X203" s="12">
        <f t="shared" si="217"/>
        <v>68601.990520064603</v>
      </c>
      <c r="Y203" s="12">
        <f t="shared" si="218"/>
        <v>77416.180439954711</v>
      </c>
      <c r="Z203" s="12">
        <f t="shared" si="219"/>
        <v>83552.520017877512</v>
      </c>
      <c r="AA203" s="12">
        <f t="shared" si="220"/>
        <v>88848.57870290782</v>
      </c>
      <c r="AB203" s="12">
        <f t="shared" si="221"/>
        <v>94143.669712675968</v>
      </c>
    </row>
    <row r="204" spans="1:28" x14ac:dyDescent="0.25">
      <c r="A204" s="20" t="s">
        <v>15</v>
      </c>
      <c r="B204" s="5">
        <v>0.12939102953689072</v>
      </c>
      <c r="C204" s="5">
        <v>0.12939102953689072</v>
      </c>
      <c r="D204" s="5">
        <v>0.12939102953689072</v>
      </c>
      <c r="E204" s="5">
        <v>0.12939102953689072</v>
      </c>
      <c r="F204" s="5">
        <v>0.12939102953689072</v>
      </c>
      <c r="G204" s="5">
        <v>0.12939102953689072</v>
      </c>
      <c r="H204" s="5">
        <v>0.12939102953689072</v>
      </c>
      <c r="N204" s="12">
        <f t="shared" si="208"/>
        <v>4884.7645548075334</v>
      </c>
      <c r="O204" s="12">
        <f t="shared" si="209"/>
        <v>7915.4770376265533</v>
      </c>
      <c r="P204" s="12">
        <f t="shared" si="210"/>
        <v>10265.26465596549</v>
      </c>
      <c r="Q204" s="12">
        <f t="shared" si="211"/>
        <v>11203.980899431826</v>
      </c>
      <c r="R204" s="12">
        <f t="shared" si="212"/>
        <v>12670.594947953758</v>
      </c>
      <c r="S204" s="12">
        <f t="shared" si="213"/>
        <v>13700.953127944644</v>
      </c>
      <c r="T204" s="12">
        <f t="shared" si="214"/>
        <v>14592.993062542413</v>
      </c>
      <c r="V204" s="12">
        <f t="shared" si="215"/>
        <v>32867.192225278501</v>
      </c>
      <c r="W204" s="12">
        <f t="shared" si="216"/>
        <v>53259.374619070171</v>
      </c>
      <c r="X204" s="12">
        <f t="shared" si="217"/>
        <v>69069.946546127583</v>
      </c>
      <c r="Y204" s="12">
        <f t="shared" si="218"/>
        <v>75386.109151883938</v>
      </c>
      <c r="Z204" s="12">
        <f t="shared" si="219"/>
        <v>85254.237965917142</v>
      </c>
      <c r="AA204" s="12">
        <f t="shared" si="220"/>
        <v>92187.01435312684</v>
      </c>
      <c r="AB204" s="12">
        <f t="shared" si="221"/>
        <v>98189.114899445791</v>
      </c>
    </row>
    <row r="205" spans="1:28" x14ac:dyDescent="0.25">
      <c r="A205" s="20" t="s">
        <v>16</v>
      </c>
      <c r="B205" s="5">
        <v>0.12988675529295912</v>
      </c>
      <c r="C205" s="5">
        <v>0.12988675529295912</v>
      </c>
      <c r="D205" s="5">
        <v>0.12988675529295912</v>
      </c>
      <c r="E205" s="5">
        <v>0.12988675529295912</v>
      </c>
      <c r="F205" s="5">
        <v>0.12988675529295912</v>
      </c>
      <c r="G205" s="5">
        <v>0.12988675529295912</v>
      </c>
      <c r="H205" s="5">
        <v>0.12988675529295912</v>
      </c>
      <c r="N205" s="12">
        <f t="shared" si="208"/>
        <v>4446.3454323357491</v>
      </c>
      <c r="O205" s="12">
        <f t="shared" si="209"/>
        <v>6571.570490177437</v>
      </c>
      <c r="P205" s="12">
        <f t="shared" si="210"/>
        <v>8561.1476786083822</v>
      </c>
      <c r="Q205" s="12">
        <f t="shared" si="211"/>
        <v>11162.514500668647</v>
      </c>
      <c r="R205" s="12">
        <f t="shared" si="212"/>
        <v>12253.023851188709</v>
      </c>
      <c r="S205" s="12">
        <f t="shared" si="213"/>
        <v>13924.961488209403</v>
      </c>
      <c r="T205" s="12">
        <f t="shared" si="214"/>
        <v>15117.889679456304</v>
      </c>
      <c r="V205" s="12">
        <f t="shared" si="215"/>
        <v>29786.132100165793</v>
      </c>
      <c r="W205" s="12">
        <f t="shared" si="216"/>
        <v>44023.045376200032</v>
      </c>
      <c r="X205" s="12">
        <f t="shared" si="217"/>
        <v>57351.251621064192</v>
      </c>
      <c r="Y205" s="12">
        <f t="shared" si="218"/>
        <v>74777.845434350398</v>
      </c>
      <c r="Z205" s="12">
        <f t="shared" si="219"/>
        <v>82083.183282110258</v>
      </c>
      <c r="AA205" s="12">
        <f t="shared" si="220"/>
        <v>93283.517596526377</v>
      </c>
      <c r="AB205" s="12">
        <f t="shared" si="221"/>
        <v>101274.9607336436</v>
      </c>
    </row>
    <row r="206" spans="1:28" x14ac:dyDescent="0.25">
      <c r="A206" s="20" t="s">
        <v>17</v>
      </c>
      <c r="B206" s="5">
        <v>0.12978756884343037</v>
      </c>
      <c r="C206" s="5">
        <v>0.12978756884343037</v>
      </c>
      <c r="D206" s="5">
        <v>0.12978756884343037</v>
      </c>
      <c r="E206" s="5">
        <v>0.12978756884343037</v>
      </c>
      <c r="F206" s="5">
        <v>0.12978756884343037</v>
      </c>
      <c r="G206" s="5">
        <v>0.12978756884343037</v>
      </c>
      <c r="H206" s="5">
        <v>0.12978756884343037</v>
      </c>
      <c r="N206" s="12">
        <f t="shared" si="208"/>
        <v>4567.4013870911058</v>
      </c>
      <c r="O206" s="12">
        <f t="shared" si="209"/>
        <v>5482.6701147014073</v>
      </c>
      <c r="P206" s="12">
        <f t="shared" si="210"/>
        <v>6838.9257425947335</v>
      </c>
      <c r="Q206" s="12">
        <f t="shared" si="211"/>
        <v>8991.6200769504539</v>
      </c>
      <c r="R206" s="12">
        <f t="shared" si="212"/>
        <v>11823.127654681241</v>
      </c>
      <c r="S206" s="12">
        <f t="shared" si="213"/>
        <v>13101.728237018591</v>
      </c>
      <c r="T206" s="12">
        <f t="shared" si="214"/>
        <v>15004.556250875805</v>
      </c>
      <c r="V206" s="12">
        <f t="shared" si="215"/>
        <v>30623.961143175598</v>
      </c>
      <c r="W206" s="12">
        <f t="shared" si="216"/>
        <v>36760.744748207711</v>
      </c>
      <c r="X206" s="12">
        <f t="shared" si="217"/>
        <v>45854.300608265512</v>
      </c>
      <c r="Y206" s="12">
        <f t="shared" si="218"/>
        <v>60287.896883549227</v>
      </c>
      <c r="Z206" s="12">
        <f t="shared" si="219"/>
        <v>79272.866823373173</v>
      </c>
      <c r="AA206" s="12">
        <f t="shared" si="220"/>
        <v>87845.753511590956</v>
      </c>
      <c r="AB206" s="12">
        <f t="shared" si="221"/>
        <v>100604.02155503562</v>
      </c>
    </row>
    <row r="207" spans="1:28" x14ac:dyDescent="0.25">
      <c r="A207" s="20" t="s">
        <v>18</v>
      </c>
      <c r="B207" s="5">
        <v>0.14334879003043038</v>
      </c>
      <c r="C207" s="5">
        <v>0.14334879003043038</v>
      </c>
      <c r="D207" s="5">
        <v>0.14334879003043038</v>
      </c>
      <c r="E207" s="5">
        <v>0.14334879003043038</v>
      </c>
      <c r="F207" s="5">
        <v>0.14334879003043038</v>
      </c>
      <c r="G207" s="5">
        <v>0.14334879003043038</v>
      </c>
      <c r="H207" s="5">
        <v>0.14334879003043038</v>
      </c>
      <c r="N207" s="12">
        <f t="shared" si="208"/>
        <v>4308.603123387642</v>
      </c>
      <c r="O207" s="12">
        <f t="shared" si="209"/>
        <v>5277.965502202449</v>
      </c>
      <c r="P207" s="12">
        <f t="shared" si="210"/>
        <v>5657.2869278060134</v>
      </c>
      <c r="Q207" s="12">
        <f t="shared" si="211"/>
        <v>7165.3338414545588</v>
      </c>
      <c r="R207" s="12">
        <f t="shared" si="212"/>
        <v>9538.9504177606104</v>
      </c>
      <c r="S207" s="12">
        <f t="shared" si="213"/>
        <v>12721.47330319422</v>
      </c>
      <c r="T207" s="12">
        <f t="shared" si="214"/>
        <v>14281.317600614295</v>
      </c>
      <c r="V207" s="12">
        <f t="shared" si="215"/>
        <v>25748.177421973098</v>
      </c>
      <c r="W207" s="12">
        <f t="shared" si="216"/>
        <v>31541.079158600278</v>
      </c>
      <c r="X207" s="12">
        <f t="shared" si="217"/>
        <v>33807.90093045964</v>
      </c>
      <c r="Y207" s="12">
        <f t="shared" si="218"/>
        <v>42819.977090946661</v>
      </c>
      <c r="Z207" s="12">
        <f t="shared" si="219"/>
        <v>57004.690555669731</v>
      </c>
      <c r="AA207" s="12">
        <f t="shared" si="220"/>
        <v>76023.421582166717</v>
      </c>
      <c r="AB207" s="12">
        <f t="shared" si="221"/>
        <v>85345.038489190352</v>
      </c>
    </row>
    <row r="208" spans="1:28" x14ac:dyDescent="0.25">
      <c r="A208" s="20" t="s">
        <v>0</v>
      </c>
      <c r="B208" s="5">
        <v>0.18156234396986065</v>
      </c>
      <c r="C208" s="5">
        <v>0.18156234396986065</v>
      </c>
      <c r="D208" s="5">
        <v>0.18156234396986065</v>
      </c>
      <c r="E208" s="5">
        <v>0.18156234396986065</v>
      </c>
      <c r="F208" s="5">
        <v>0.18156234396986065</v>
      </c>
      <c r="G208" s="5">
        <v>0.18156234396986065</v>
      </c>
      <c r="H208" s="5">
        <v>0.18156234396986065</v>
      </c>
      <c r="N208" s="12">
        <f t="shared" si="208"/>
        <v>4331.3425478262525</v>
      </c>
      <c r="O208" s="12">
        <f t="shared" si="209"/>
        <v>5899.7264925329164</v>
      </c>
      <c r="P208" s="12">
        <f t="shared" si="210"/>
        <v>7173.8767749405097</v>
      </c>
      <c r="Q208" s="12">
        <f t="shared" si="211"/>
        <v>8287.0373773262345</v>
      </c>
      <c r="R208" s="12">
        <f t="shared" si="212"/>
        <v>10337.737056795766</v>
      </c>
      <c r="S208" s="12">
        <f t="shared" si="213"/>
        <v>13736.827130356869</v>
      </c>
      <c r="T208" s="12">
        <f t="shared" si="214"/>
        <v>18675.173200321045</v>
      </c>
      <c r="V208" s="12">
        <f t="shared" si="215"/>
        <v>19524.609369963786</v>
      </c>
      <c r="W208" s="12">
        <f t="shared" si="216"/>
        <v>26594.492096715258</v>
      </c>
      <c r="X208" s="12">
        <f t="shared" si="217"/>
        <v>32338.043032238085</v>
      </c>
      <c r="Y208" s="12">
        <f t="shared" si="218"/>
        <v>37355.892737642331</v>
      </c>
      <c r="Z208" s="12">
        <f t="shared" si="219"/>
        <v>46599.934217771108</v>
      </c>
      <c r="AA208" s="12">
        <f t="shared" si="220"/>
        <v>61922.182496866175</v>
      </c>
      <c r="AB208" s="12">
        <f t="shared" si="221"/>
        <v>84183.01199374719</v>
      </c>
    </row>
    <row r="209" spans="1:28" x14ac:dyDescent="0.25">
      <c r="A209" s="19" t="s">
        <v>97</v>
      </c>
      <c r="B209" s="9">
        <f>SUM(B194:B208)*5</f>
        <v>14.70708622989733</v>
      </c>
      <c r="C209" s="9">
        <f t="shared" ref="C209" si="222">SUM(C194:C208)*5</f>
        <v>14.70708622989733</v>
      </c>
      <c r="D209" s="9">
        <f t="shared" ref="D209" si="223">SUM(D194:D208)*5</f>
        <v>14.70708622989733</v>
      </c>
      <c r="E209" s="9">
        <f t="shared" ref="E209" si="224">SUM(E194:E208)*5</f>
        <v>14.70708622989733</v>
      </c>
      <c r="F209" s="9">
        <f t="shared" ref="F209" si="225">SUM(F194:F208)*5</f>
        <v>14.70708622989733</v>
      </c>
      <c r="G209" s="9">
        <f t="shared" ref="G209" si="226">SUM(G194:G208)*5</f>
        <v>14.70708622989733</v>
      </c>
      <c r="H209" s="9">
        <f t="shared" ref="H209" si="227">SUM(H194:H208)*5</f>
        <v>14.70708622989733</v>
      </c>
    </row>
    <row r="212" spans="1:28" ht="21" customHeight="1" x14ac:dyDescent="0.25">
      <c r="A212" s="33" t="s">
        <v>39</v>
      </c>
      <c r="N212" s="17" t="s">
        <v>79</v>
      </c>
      <c r="O212" s="17"/>
      <c r="P212" s="17"/>
      <c r="Q212" s="17"/>
      <c r="R212" s="17"/>
      <c r="S212" s="17"/>
      <c r="T212" s="17"/>
      <c r="U212" s="17"/>
      <c r="V212" s="17" t="s">
        <v>79</v>
      </c>
    </row>
    <row r="213" spans="1:28" ht="15.75" x14ac:dyDescent="0.25">
      <c r="A213" s="18" t="s">
        <v>94</v>
      </c>
      <c r="N213" s="18" t="s">
        <v>126</v>
      </c>
      <c r="V213" s="18" t="s">
        <v>127</v>
      </c>
    </row>
    <row r="214" spans="1:28" x14ac:dyDescent="0.25">
      <c r="A214" s="19" t="s">
        <v>21</v>
      </c>
      <c r="B214" s="1">
        <v>2006</v>
      </c>
      <c r="C214" s="1">
        <v>2011</v>
      </c>
      <c r="D214" s="1">
        <v>2016</v>
      </c>
      <c r="E214" s="1">
        <v>2021</v>
      </c>
      <c r="F214" s="1">
        <v>2026</v>
      </c>
      <c r="G214" s="1">
        <v>2031</v>
      </c>
      <c r="H214" s="1">
        <v>2036</v>
      </c>
      <c r="N214" s="1">
        <f>B214</f>
        <v>2006</v>
      </c>
      <c r="O214" s="1">
        <f>N214+5</f>
        <v>2011</v>
      </c>
      <c r="P214" s="1">
        <f t="shared" ref="P214" si="228">O214+5</f>
        <v>2016</v>
      </c>
      <c r="Q214" s="1">
        <f t="shared" ref="Q214" si="229">P214+5</f>
        <v>2021</v>
      </c>
      <c r="R214" s="1">
        <f t="shared" ref="R214" si="230">Q214+5</f>
        <v>2026</v>
      </c>
      <c r="S214" s="1">
        <f t="shared" ref="S214" si="231">R214+5</f>
        <v>2031</v>
      </c>
      <c r="T214" s="1">
        <f t="shared" ref="T214" si="232">S214+5</f>
        <v>2036</v>
      </c>
      <c r="U214" s="16"/>
      <c r="V214" s="1">
        <f>B214</f>
        <v>2006</v>
      </c>
      <c r="W214" s="1">
        <f>V214+5</f>
        <v>2011</v>
      </c>
      <c r="X214" s="1">
        <f t="shared" ref="X214" si="233">W214+5</f>
        <v>2016</v>
      </c>
      <c r="Y214" s="1">
        <f t="shared" ref="Y214" si="234">X214+5</f>
        <v>2021</v>
      </c>
      <c r="Z214" s="1">
        <f t="shared" ref="Z214" si="235">Y214+5</f>
        <v>2026</v>
      </c>
      <c r="AA214" s="1">
        <f t="shared" ref="AA214" si="236">Z214+5</f>
        <v>2031</v>
      </c>
      <c r="AB214" s="1">
        <f t="shared" ref="AB214" si="237">AA214+5</f>
        <v>2036</v>
      </c>
    </row>
    <row r="215" spans="1:28" x14ac:dyDescent="0.25">
      <c r="A215" s="20" t="s">
        <v>5</v>
      </c>
      <c r="B215" s="5">
        <v>0.27293212420994784</v>
      </c>
      <c r="C215" s="5">
        <v>0.27293212420994784</v>
      </c>
      <c r="D215" s="5">
        <v>0.27293212420994784</v>
      </c>
      <c r="E215" s="5">
        <v>0.27293212420994784</v>
      </c>
      <c r="F215" s="5">
        <v>0.27293212420994784</v>
      </c>
      <c r="G215" s="5">
        <v>0.27293212420994784</v>
      </c>
      <c r="H215" s="5">
        <v>0.27293212420994784</v>
      </c>
      <c r="N215" s="12">
        <f t="shared" ref="N215:N229" si="238">B215*N194</f>
        <v>5678.7522062829148</v>
      </c>
      <c r="O215" s="12">
        <f t="shared" ref="O215:O229" si="239">C215*O194</f>
        <v>6263.7678815220816</v>
      </c>
      <c r="P215" s="12">
        <f t="shared" ref="P215:P229" si="240">D215*P194</f>
        <v>6384.7105424111523</v>
      </c>
      <c r="Q215" s="12">
        <f t="shared" ref="Q215:Q229" si="241">E215*Q194</f>
        <v>6658.1701429723498</v>
      </c>
      <c r="R215" s="12">
        <f t="shared" ref="R215:R229" si="242">F215*R194</f>
        <v>7601.1783303545335</v>
      </c>
      <c r="S215" s="12">
        <f t="shared" ref="S215:S229" si="243">G215*S194</f>
        <v>7761.715314559131</v>
      </c>
      <c r="T215" s="12">
        <f t="shared" ref="T215:T229" si="244">H215*T194</f>
        <v>8199.2602107319562</v>
      </c>
      <c r="V215" s="12">
        <f>N194-N215</f>
        <v>15127.71102233521</v>
      </c>
      <c r="W215" s="12">
        <f t="shared" ref="W215:AB229" si="245">O194-O215</f>
        <v>16686.142832190009</v>
      </c>
      <c r="X215" s="12">
        <f t="shared" si="245"/>
        <v>17008.323754642995</v>
      </c>
      <c r="Y215" s="12">
        <f t="shared" si="245"/>
        <v>17736.796782396534</v>
      </c>
      <c r="Z215" s="12">
        <f t="shared" si="245"/>
        <v>20248.890078989145</v>
      </c>
      <c r="AA215" s="12">
        <f t="shared" si="245"/>
        <v>20676.54689816809</v>
      </c>
      <c r="AB215" s="12">
        <f t="shared" si="245"/>
        <v>21842.129143731981</v>
      </c>
    </row>
    <row r="216" spans="1:28" x14ac:dyDescent="0.25">
      <c r="A216" s="20" t="s">
        <v>6</v>
      </c>
      <c r="B216" s="5">
        <v>0.36872399175514337</v>
      </c>
      <c r="C216" s="5">
        <v>0.36872399175514337</v>
      </c>
      <c r="D216" s="5">
        <v>0.36872399175514337</v>
      </c>
      <c r="E216" s="5">
        <v>0.36872399175514337</v>
      </c>
      <c r="F216" s="5">
        <v>0.36872399175514337</v>
      </c>
      <c r="G216" s="5">
        <v>0.36872399175514337</v>
      </c>
      <c r="H216" s="5">
        <v>0.36872399175514337</v>
      </c>
      <c r="N216" s="12">
        <f t="shared" si="238"/>
        <v>11834.819831722118</v>
      </c>
      <c r="O216" s="12">
        <f t="shared" si="239"/>
        <v>13153.185780843265</v>
      </c>
      <c r="P216" s="12">
        <f t="shared" si="240"/>
        <v>14106.88664270604</v>
      </c>
      <c r="Q216" s="12">
        <f t="shared" si="241"/>
        <v>14352.633437795032</v>
      </c>
      <c r="R216" s="12">
        <f t="shared" si="242"/>
        <v>14923.042599242037</v>
      </c>
      <c r="S216" s="12">
        <f t="shared" si="243"/>
        <v>16862.769703063448</v>
      </c>
      <c r="T216" s="12">
        <f t="shared" si="244"/>
        <v>17217.167828314272</v>
      </c>
      <c r="V216" s="12">
        <f t="shared" ref="V216:V229" si="246">N195-N216</f>
        <v>20261.870636906802</v>
      </c>
      <c r="W216" s="12">
        <f t="shared" si="245"/>
        <v>22518.986562034366</v>
      </c>
      <c r="X216" s="12">
        <f t="shared" si="245"/>
        <v>24151.77554945727</v>
      </c>
      <c r="Y216" s="12">
        <f t="shared" si="245"/>
        <v>24572.507748369251</v>
      </c>
      <c r="Z216" s="12">
        <f t="shared" si="245"/>
        <v>25549.079999039837</v>
      </c>
      <c r="AA216" s="12">
        <f t="shared" si="245"/>
        <v>28870.000824820785</v>
      </c>
      <c r="AB216" s="12">
        <f t="shared" si="245"/>
        <v>29476.750151798038</v>
      </c>
    </row>
    <row r="217" spans="1:28" x14ac:dyDescent="0.25">
      <c r="A217" s="20" t="s">
        <v>7</v>
      </c>
      <c r="B217" s="5">
        <v>0.37897843040820633</v>
      </c>
      <c r="C217" s="5">
        <v>0.37897843040820633</v>
      </c>
      <c r="D217" s="5">
        <v>0.37897843040820633</v>
      </c>
      <c r="E217" s="5">
        <v>0.37897843040820633</v>
      </c>
      <c r="F217" s="5">
        <v>0.37897843040820633</v>
      </c>
      <c r="G217" s="5">
        <v>0.37897843040820633</v>
      </c>
      <c r="H217" s="5">
        <v>0.37897843040820633</v>
      </c>
      <c r="N217" s="12">
        <f t="shared" si="238"/>
        <v>6684.4839674881878</v>
      </c>
      <c r="O217" s="12">
        <f t="shared" si="239"/>
        <v>8959.2750842274363</v>
      </c>
      <c r="P217" s="12">
        <f t="shared" si="240"/>
        <v>9397.1472816047535</v>
      </c>
      <c r="Q217" s="12">
        <f t="shared" si="241"/>
        <v>9990.9273811304265</v>
      </c>
      <c r="R217" s="12">
        <f t="shared" si="242"/>
        <v>10163.977200709995</v>
      </c>
      <c r="S217" s="12">
        <f t="shared" si="243"/>
        <v>10530.726172020364</v>
      </c>
      <c r="T217" s="12">
        <f t="shared" si="244"/>
        <v>11778.396676316477</v>
      </c>
      <c r="V217" s="12">
        <f t="shared" si="246"/>
        <v>10953.680717209507</v>
      </c>
      <c r="W217" s="12">
        <f t="shared" si="245"/>
        <v>14681.31858907792</v>
      </c>
      <c r="X217" s="12">
        <f t="shared" si="245"/>
        <v>15398.847760864737</v>
      </c>
      <c r="Y217" s="12">
        <f t="shared" si="245"/>
        <v>16371.858939898371</v>
      </c>
      <c r="Z217" s="12">
        <f t="shared" si="245"/>
        <v>16655.430937537196</v>
      </c>
      <c r="AA217" s="12">
        <f t="shared" si="245"/>
        <v>17256.412427602518</v>
      </c>
      <c r="AB217" s="12">
        <f t="shared" si="245"/>
        <v>19300.935895802984</v>
      </c>
    </row>
    <row r="218" spans="1:28" x14ac:dyDescent="0.25">
      <c r="A218" s="20" t="s">
        <v>8</v>
      </c>
      <c r="B218" s="5">
        <v>0.3227784730913642</v>
      </c>
      <c r="C218" s="5">
        <v>0.3227784730913642</v>
      </c>
      <c r="D218" s="5">
        <v>0.3227784730913642</v>
      </c>
      <c r="E218" s="5">
        <v>0.3227784730913642</v>
      </c>
      <c r="F218" s="5">
        <v>0.3227784730913642</v>
      </c>
      <c r="G218" s="5">
        <v>0.3227784730913642</v>
      </c>
      <c r="H218" s="5">
        <v>0.3227784730913642</v>
      </c>
      <c r="N218" s="12">
        <f t="shared" si="238"/>
        <v>3038.7417062941545</v>
      </c>
      <c r="O218" s="12">
        <f t="shared" si="239"/>
        <v>3956.704626500205</v>
      </c>
      <c r="P218" s="12">
        <f t="shared" si="240"/>
        <v>4553.8507629497171</v>
      </c>
      <c r="Q218" s="12">
        <f t="shared" si="241"/>
        <v>4755.8231248036773</v>
      </c>
      <c r="R218" s="12">
        <f t="shared" si="242"/>
        <v>5039.5745813077083</v>
      </c>
      <c r="S218" s="12">
        <f t="shared" si="243"/>
        <v>5116.9612577827647</v>
      </c>
      <c r="T218" s="12">
        <f t="shared" si="244"/>
        <v>5288.3445854251459</v>
      </c>
      <c r="V218" s="12">
        <f t="shared" si="246"/>
        <v>6375.5840918021204</v>
      </c>
      <c r="W218" s="12">
        <f t="shared" si="245"/>
        <v>8301.5621302801901</v>
      </c>
      <c r="X218" s="12">
        <f t="shared" si="245"/>
        <v>9554.4344623190846</v>
      </c>
      <c r="Y218" s="12">
        <f t="shared" si="245"/>
        <v>9978.1926825562987</v>
      </c>
      <c r="Z218" s="12">
        <f t="shared" si="245"/>
        <v>10573.53162444979</v>
      </c>
      <c r="AA218" s="12">
        <f t="shared" si="245"/>
        <v>10735.896613362753</v>
      </c>
      <c r="AB218" s="12">
        <f t="shared" si="245"/>
        <v>11095.475979734572</v>
      </c>
    </row>
    <row r="219" spans="1:28" x14ac:dyDescent="0.25">
      <c r="A219" s="20" t="s">
        <v>9</v>
      </c>
      <c r="B219" s="5">
        <v>0.29679003683564287</v>
      </c>
      <c r="C219" s="5">
        <v>0.29679003683564287</v>
      </c>
      <c r="D219" s="5">
        <v>0.29679003683564287</v>
      </c>
      <c r="E219" s="5">
        <v>0.29679003683564287</v>
      </c>
      <c r="F219" s="5">
        <v>0.29679003683564287</v>
      </c>
      <c r="G219" s="5">
        <v>0.29679003683564287</v>
      </c>
      <c r="H219" s="5">
        <v>0.29679003683564287</v>
      </c>
      <c r="N219" s="12">
        <f t="shared" si="238"/>
        <v>1932.8775923192793</v>
      </c>
      <c r="O219" s="12">
        <f t="shared" si="239"/>
        <v>2677.5888875157952</v>
      </c>
      <c r="P219" s="12">
        <f t="shared" si="240"/>
        <v>2784.3305902998595</v>
      </c>
      <c r="Q219" s="12">
        <f t="shared" si="241"/>
        <v>3167.3933513318357</v>
      </c>
      <c r="R219" s="12">
        <f t="shared" si="242"/>
        <v>3317.294862901751</v>
      </c>
      <c r="S219" s="12">
        <f t="shared" si="243"/>
        <v>3492.227496908894</v>
      </c>
      <c r="T219" s="12">
        <f t="shared" si="244"/>
        <v>3543.5867185210082</v>
      </c>
      <c r="V219" s="12">
        <f t="shared" si="246"/>
        <v>4579.7318366477484</v>
      </c>
      <c r="W219" s="12">
        <f t="shared" si="245"/>
        <v>6344.2398640962319</v>
      </c>
      <c r="X219" s="12">
        <f t="shared" si="245"/>
        <v>6597.1520901371969</v>
      </c>
      <c r="Y219" s="12">
        <f t="shared" si="245"/>
        <v>7504.7753814948755</v>
      </c>
      <c r="Z219" s="12">
        <f t="shared" si="245"/>
        <v>7859.9498258706381</v>
      </c>
      <c r="AA219" s="12">
        <f t="shared" si="245"/>
        <v>8274.4326448627398</v>
      </c>
      <c r="AB219" s="12">
        <f t="shared" si="245"/>
        <v>8396.122431767566</v>
      </c>
    </row>
    <row r="220" spans="1:28" x14ac:dyDescent="0.25">
      <c r="A220" s="20" t="s">
        <v>10</v>
      </c>
      <c r="B220" s="5">
        <v>0.27989182924473632</v>
      </c>
      <c r="C220" s="5">
        <v>0.27989182924473632</v>
      </c>
      <c r="D220" s="5">
        <v>0.27989182924473632</v>
      </c>
      <c r="E220" s="5">
        <v>0.27989182924473632</v>
      </c>
      <c r="F220" s="5">
        <v>0.27989182924473632</v>
      </c>
      <c r="G220" s="5">
        <v>0.27989182924473632</v>
      </c>
      <c r="H220" s="5">
        <v>0.27989182924473632</v>
      </c>
      <c r="N220" s="12">
        <f t="shared" si="238"/>
        <v>1656.8320797740191</v>
      </c>
      <c r="O220" s="12">
        <f t="shared" si="239"/>
        <v>2290.8942640391833</v>
      </c>
      <c r="P220" s="12">
        <f t="shared" si="240"/>
        <v>2440.4337829929432</v>
      </c>
      <c r="Q220" s="12">
        <f t="shared" si="241"/>
        <v>2529.1663454265868</v>
      </c>
      <c r="R220" s="12">
        <f t="shared" si="242"/>
        <v>2872.7768875863139</v>
      </c>
      <c r="S220" s="12">
        <f t="shared" si="243"/>
        <v>2994.152565159141</v>
      </c>
      <c r="T220" s="12">
        <f t="shared" si="244"/>
        <v>3142.7571577146973</v>
      </c>
      <c r="V220" s="12">
        <f t="shared" si="246"/>
        <v>4262.7122107643509</v>
      </c>
      <c r="W220" s="12">
        <f t="shared" si="245"/>
        <v>5894.0329995431848</v>
      </c>
      <c r="X220" s="12">
        <f t="shared" si="245"/>
        <v>6278.769594891437</v>
      </c>
      <c r="Y220" s="12">
        <f t="shared" si="245"/>
        <v>6507.0615153556355</v>
      </c>
      <c r="Z220" s="12">
        <f t="shared" si="245"/>
        <v>7391.1057535692062</v>
      </c>
      <c r="AA220" s="12">
        <f t="shared" si="245"/>
        <v>7703.3821690222767</v>
      </c>
      <c r="AB220" s="12">
        <f t="shared" si="245"/>
        <v>8085.7133774743907</v>
      </c>
    </row>
    <row r="221" spans="1:28" x14ac:dyDescent="0.25">
      <c r="A221" s="20" t="s">
        <v>11</v>
      </c>
      <c r="B221" s="5">
        <v>0.27633113097551498</v>
      </c>
      <c r="C221" s="5">
        <v>0.27633113097551498</v>
      </c>
      <c r="D221" s="5">
        <v>0.27633113097551498</v>
      </c>
      <c r="E221" s="5">
        <v>0.27633113097551498</v>
      </c>
      <c r="F221" s="5">
        <v>0.27633113097551498</v>
      </c>
      <c r="G221" s="5">
        <v>0.27633113097551498</v>
      </c>
      <c r="H221" s="5">
        <v>0.27633113097551498</v>
      </c>
      <c r="N221" s="12">
        <f t="shared" si="238"/>
        <v>1616.4417517501229</v>
      </c>
      <c r="O221" s="12">
        <f t="shared" si="239"/>
        <v>2258.4636804998481</v>
      </c>
      <c r="P221" s="12">
        <f t="shared" si="240"/>
        <v>2408.1568964889143</v>
      </c>
      <c r="Q221" s="12">
        <f t="shared" si="241"/>
        <v>2555.5421354245291</v>
      </c>
      <c r="R221" s="12">
        <f t="shared" si="242"/>
        <v>2654.7432995455388</v>
      </c>
      <c r="S221" s="12">
        <f t="shared" si="243"/>
        <v>2994.2740724373612</v>
      </c>
      <c r="T221" s="12">
        <f t="shared" si="244"/>
        <v>3117.9311437795427</v>
      </c>
      <c r="V221" s="12">
        <f t="shared" si="246"/>
        <v>4233.2131389011647</v>
      </c>
      <c r="W221" s="12">
        <f t="shared" si="245"/>
        <v>5914.5701449939752</v>
      </c>
      <c r="X221" s="12">
        <f t="shared" si="245"/>
        <v>6306.5937289203357</v>
      </c>
      <c r="Y221" s="12">
        <f t="shared" si="245"/>
        <v>6692.5730747685966</v>
      </c>
      <c r="Z221" s="12">
        <f t="shared" si="245"/>
        <v>6952.3657155468263</v>
      </c>
      <c r="AA221" s="12">
        <f t="shared" si="245"/>
        <v>7841.5447579161264</v>
      </c>
      <c r="AB221" s="12">
        <f t="shared" si="245"/>
        <v>8165.3836704887599</v>
      </c>
    </row>
    <row r="222" spans="1:28" x14ac:dyDescent="0.25">
      <c r="A222" s="20" t="s">
        <v>12</v>
      </c>
      <c r="B222" s="5">
        <v>0.27724770642201835</v>
      </c>
      <c r="C222" s="5">
        <v>0.27724770642201835</v>
      </c>
      <c r="D222" s="5">
        <v>0.27724770642201835</v>
      </c>
      <c r="E222" s="5">
        <v>0.27724770642201835</v>
      </c>
      <c r="F222" s="5">
        <v>0.27724770642201835</v>
      </c>
      <c r="G222" s="5">
        <v>0.27724770642201835</v>
      </c>
      <c r="H222" s="5">
        <v>0.27724770642201835</v>
      </c>
      <c r="N222" s="12">
        <f t="shared" si="238"/>
        <v>1736.2754456387163</v>
      </c>
      <c r="O222" s="12">
        <f t="shared" si="239"/>
        <v>2539.8928832127413</v>
      </c>
      <c r="P222" s="12">
        <f t="shared" si="240"/>
        <v>2744.2885174164981</v>
      </c>
      <c r="Q222" s="12">
        <f t="shared" si="241"/>
        <v>2919.8472432965509</v>
      </c>
      <c r="R222" s="12">
        <f t="shared" si="242"/>
        <v>3097.7570515305842</v>
      </c>
      <c r="S222" s="12">
        <f t="shared" si="243"/>
        <v>3211.9801356034268</v>
      </c>
      <c r="T222" s="12">
        <f t="shared" si="244"/>
        <v>3614.7095550395984</v>
      </c>
      <c r="V222" s="12">
        <f t="shared" si="246"/>
        <v>4526.2666977967592</v>
      </c>
      <c r="W222" s="12">
        <f t="shared" si="245"/>
        <v>6621.2032210291118</v>
      </c>
      <c r="X222" s="12">
        <f t="shared" si="245"/>
        <v>7154.0386962962184</v>
      </c>
      <c r="Y222" s="12">
        <f t="shared" si="245"/>
        <v>7611.6997295467327</v>
      </c>
      <c r="Z222" s="12">
        <f t="shared" si="245"/>
        <v>8075.4897590860173</v>
      </c>
      <c r="AA222" s="12">
        <f t="shared" si="245"/>
        <v>8373.2559590614801</v>
      </c>
      <c r="AB222" s="12">
        <f t="shared" si="245"/>
        <v>9423.1243794182519</v>
      </c>
    </row>
    <row r="223" spans="1:28" x14ac:dyDescent="0.25">
      <c r="A223" s="20" t="s">
        <v>13</v>
      </c>
      <c r="B223" s="5">
        <v>0.2743695897628905</v>
      </c>
      <c r="C223" s="5">
        <v>0.2743695897628905</v>
      </c>
      <c r="D223" s="5">
        <v>0.2743695897628905</v>
      </c>
      <c r="E223" s="5">
        <v>0.2743695897628905</v>
      </c>
      <c r="F223" s="5">
        <v>0.2743695897628905</v>
      </c>
      <c r="G223" s="5">
        <v>0.2743695897628905</v>
      </c>
      <c r="H223" s="5">
        <v>0.2743695897628905</v>
      </c>
      <c r="N223" s="12">
        <f t="shared" si="238"/>
        <v>1673.8902126621401</v>
      </c>
      <c r="O223" s="12">
        <f t="shared" si="239"/>
        <v>2355.4805858184482</v>
      </c>
      <c r="P223" s="12">
        <f t="shared" si="240"/>
        <v>2657.2480726071954</v>
      </c>
      <c r="Q223" s="12">
        <f t="shared" si="241"/>
        <v>2867.3099924329358</v>
      </c>
      <c r="R223" s="12">
        <f t="shared" si="242"/>
        <v>3048.9239111081147</v>
      </c>
      <c r="S223" s="12">
        <f t="shared" si="243"/>
        <v>3230.1505593548486</v>
      </c>
      <c r="T223" s="12">
        <f t="shared" si="244"/>
        <v>3350.1940180429856</v>
      </c>
      <c r="V223" s="12">
        <f t="shared" si="246"/>
        <v>4426.9689026236028</v>
      </c>
      <c r="W223" s="12">
        <f t="shared" si="245"/>
        <v>6229.5837715472808</v>
      </c>
      <c r="X223" s="12">
        <f t="shared" si="245"/>
        <v>7027.6739149337063</v>
      </c>
      <c r="Y223" s="12">
        <f t="shared" si="245"/>
        <v>7583.2286219625512</v>
      </c>
      <c r="Z223" s="12">
        <f t="shared" si="245"/>
        <v>8063.5463657290038</v>
      </c>
      <c r="AA223" s="12">
        <f t="shared" si="245"/>
        <v>8542.8398881154299</v>
      </c>
      <c r="AB223" s="12">
        <f t="shared" si="245"/>
        <v>8860.3210792686914</v>
      </c>
    </row>
    <row r="224" spans="1:28" x14ac:dyDescent="0.25">
      <c r="A224" s="20" t="s">
        <v>14</v>
      </c>
      <c r="B224" s="5">
        <v>0.27514352540931319</v>
      </c>
      <c r="C224" s="5">
        <v>0.27514352540931319</v>
      </c>
      <c r="D224" s="5">
        <v>0.27514352540931319</v>
      </c>
      <c r="E224" s="5">
        <v>0.27514352540931319</v>
      </c>
      <c r="F224" s="5">
        <v>0.27514352540931319</v>
      </c>
      <c r="G224" s="5">
        <v>0.27514352540931319</v>
      </c>
      <c r="H224" s="5">
        <v>0.27514352540931319</v>
      </c>
      <c r="N224" s="12">
        <f t="shared" si="238"/>
        <v>1489.0371826168089</v>
      </c>
      <c r="O224" s="12">
        <f t="shared" si="239"/>
        <v>2476.3933498973433</v>
      </c>
      <c r="P224" s="12">
        <f t="shared" si="240"/>
        <v>2692.6406131085778</v>
      </c>
      <c r="Q224" s="12">
        <f t="shared" si="241"/>
        <v>3038.5991715997752</v>
      </c>
      <c r="R224" s="12">
        <f t="shared" si="242"/>
        <v>3279.4516168142895</v>
      </c>
      <c r="S224" s="12">
        <f t="shared" si="243"/>
        <v>3487.3228840561374</v>
      </c>
      <c r="T224" s="12">
        <f t="shared" si="244"/>
        <v>3695.1561698678324</v>
      </c>
      <c r="V224" s="12">
        <f t="shared" si="246"/>
        <v>3922.8189764611293</v>
      </c>
      <c r="W224" s="12">
        <f t="shared" si="245"/>
        <v>6523.9759890263085</v>
      </c>
      <c r="X224" s="12">
        <f t="shared" si="245"/>
        <v>7093.6722179962462</v>
      </c>
      <c r="Y224" s="12">
        <f t="shared" si="245"/>
        <v>8005.0885440368111</v>
      </c>
      <c r="Z224" s="12">
        <f t="shared" si="245"/>
        <v>8639.6063073569658</v>
      </c>
      <c r="AA224" s="12">
        <f t="shared" si="245"/>
        <v>9187.236253282359</v>
      </c>
      <c r="AB224" s="12">
        <f t="shared" si="245"/>
        <v>9734.7661383921495</v>
      </c>
    </row>
    <row r="225" spans="1:28" x14ac:dyDescent="0.25">
      <c r="A225" s="20" t="s">
        <v>15</v>
      </c>
      <c r="B225" s="5">
        <v>0.29638327853452329</v>
      </c>
      <c r="C225" s="5">
        <v>0.29638327853452329</v>
      </c>
      <c r="D225" s="5">
        <v>0.29638327853452329</v>
      </c>
      <c r="E225" s="5">
        <v>0.29638327853452329</v>
      </c>
      <c r="F225" s="5">
        <v>0.29638327853452329</v>
      </c>
      <c r="G225" s="5">
        <v>0.29638327853452329</v>
      </c>
      <c r="H225" s="5">
        <v>0.29638327853452329</v>
      </c>
      <c r="N225" s="12">
        <f t="shared" si="238"/>
        <v>1447.7625336230878</v>
      </c>
      <c r="O225" s="12">
        <f t="shared" si="239"/>
        <v>2346.015035576494</v>
      </c>
      <c r="P225" s="12">
        <f t="shared" si="240"/>
        <v>3042.4527937596172</v>
      </c>
      <c r="Q225" s="12">
        <f t="shared" si="241"/>
        <v>3320.6725916117816</v>
      </c>
      <c r="R225" s="12">
        <f t="shared" si="242"/>
        <v>3755.3524716575021</v>
      </c>
      <c r="S225" s="12">
        <f t="shared" si="243"/>
        <v>4060.7334071080654</v>
      </c>
      <c r="T225" s="12">
        <f t="shared" si="244"/>
        <v>4325.1191275078736</v>
      </c>
      <c r="V225" s="12">
        <f t="shared" si="246"/>
        <v>3437.0020211844458</v>
      </c>
      <c r="W225" s="12">
        <f t="shared" si="245"/>
        <v>5569.4620020500588</v>
      </c>
      <c r="X225" s="12">
        <f t="shared" si="245"/>
        <v>7222.8118622058719</v>
      </c>
      <c r="Y225" s="12">
        <f t="shared" si="245"/>
        <v>7883.3083078200452</v>
      </c>
      <c r="Z225" s="12">
        <f t="shared" si="245"/>
        <v>8915.2424762962546</v>
      </c>
      <c r="AA225" s="12">
        <f t="shared" si="245"/>
        <v>9640.2197208365778</v>
      </c>
      <c r="AB225" s="12">
        <f t="shared" si="245"/>
        <v>10267.873935034539</v>
      </c>
    </row>
    <row r="226" spans="1:28" x14ac:dyDescent="0.25">
      <c r="A226" s="20" t="s">
        <v>16</v>
      </c>
      <c r="B226" s="5">
        <v>0.2883497599191307</v>
      </c>
      <c r="C226" s="5">
        <v>0.2883497599191307</v>
      </c>
      <c r="D226" s="5">
        <v>0.2883497599191307</v>
      </c>
      <c r="E226" s="5">
        <v>0.2883497599191307</v>
      </c>
      <c r="F226" s="5">
        <v>0.2883497599191307</v>
      </c>
      <c r="G226" s="5">
        <v>0.2883497599191307</v>
      </c>
      <c r="H226" s="5">
        <v>0.2883497599191307</v>
      </c>
      <c r="N226" s="12">
        <f t="shared" si="238"/>
        <v>1282.1026379315367</v>
      </c>
      <c r="O226" s="12">
        <f t="shared" si="239"/>
        <v>1894.9107731343081</v>
      </c>
      <c r="P226" s="12">
        <f t="shared" si="240"/>
        <v>2468.6048777589499</v>
      </c>
      <c r="Q226" s="12">
        <f t="shared" si="241"/>
        <v>3218.7083763616197</v>
      </c>
      <c r="R226" s="12">
        <f t="shared" si="242"/>
        <v>3533.1564857736466</v>
      </c>
      <c r="S226" s="12">
        <f t="shared" si="243"/>
        <v>4015.2593020083223</v>
      </c>
      <c r="T226" s="12">
        <f t="shared" si="244"/>
        <v>4359.2398595551294</v>
      </c>
      <c r="V226" s="12">
        <f t="shared" si="246"/>
        <v>3164.2427944042124</v>
      </c>
      <c r="W226" s="12">
        <f t="shared" si="245"/>
        <v>4676.6597170431287</v>
      </c>
      <c r="X226" s="12">
        <f t="shared" si="245"/>
        <v>6092.5428008494328</v>
      </c>
      <c r="Y226" s="12">
        <f t="shared" si="245"/>
        <v>7943.8061243070279</v>
      </c>
      <c r="Z226" s="12">
        <f t="shared" si="245"/>
        <v>8719.8673654150625</v>
      </c>
      <c r="AA226" s="12">
        <f t="shared" si="245"/>
        <v>9909.7021862010806</v>
      </c>
      <c r="AB226" s="12">
        <f t="shared" si="245"/>
        <v>10758.649819901175</v>
      </c>
    </row>
    <row r="227" spans="1:28" x14ac:dyDescent="0.25">
      <c r="A227" s="20" t="s">
        <v>17</v>
      </c>
      <c r="B227" s="5">
        <v>0.26018428709990304</v>
      </c>
      <c r="C227" s="5">
        <v>0.26018428709990304</v>
      </c>
      <c r="D227" s="5">
        <v>0.26018428709990304</v>
      </c>
      <c r="E227" s="5">
        <v>0.26018428709990304</v>
      </c>
      <c r="F227" s="5">
        <v>0.26018428709990304</v>
      </c>
      <c r="G227" s="5">
        <v>0.26018428709990304</v>
      </c>
      <c r="H227" s="5">
        <v>0.26018428709990304</v>
      </c>
      <c r="N227" s="12">
        <f t="shared" si="238"/>
        <v>1188.3660737994076</v>
      </c>
      <c r="O227" s="12">
        <f t="shared" si="239"/>
        <v>1426.5046151975293</v>
      </c>
      <c r="P227" s="12">
        <f t="shared" si="240"/>
        <v>1779.3810188661857</v>
      </c>
      <c r="Q227" s="12">
        <f t="shared" si="241"/>
        <v>2339.4782595945294</v>
      </c>
      <c r="R227" s="12">
        <f t="shared" si="242"/>
        <v>3076.1920401243874</v>
      </c>
      <c r="S227" s="12">
        <f t="shared" si="243"/>
        <v>3408.8638211253519</v>
      </c>
      <c r="T227" s="12">
        <f t="shared" si="244"/>
        <v>3903.9497713845153</v>
      </c>
      <c r="V227" s="12">
        <f t="shared" si="246"/>
        <v>3379.035313291698</v>
      </c>
      <c r="W227" s="12">
        <f t="shared" si="245"/>
        <v>4056.165499503878</v>
      </c>
      <c r="X227" s="12">
        <f t="shared" si="245"/>
        <v>5059.544723728548</v>
      </c>
      <c r="Y227" s="12">
        <f t="shared" si="245"/>
        <v>6652.141817355925</v>
      </c>
      <c r="Z227" s="12">
        <f t="shared" si="245"/>
        <v>8746.9356145568527</v>
      </c>
      <c r="AA227" s="12">
        <f t="shared" si="245"/>
        <v>9692.8644158932402</v>
      </c>
      <c r="AB227" s="12">
        <f t="shared" si="245"/>
        <v>11100.606479491289</v>
      </c>
    </row>
    <row r="228" spans="1:28" x14ac:dyDescent="0.25">
      <c r="A228" s="20" t="s">
        <v>18</v>
      </c>
      <c r="B228" s="5">
        <v>0.22137983320697496</v>
      </c>
      <c r="C228" s="5">
        <v>0.22137983320697496</v>
      </c>
      <c r="D228" s="5">
        <v>0.22137983320697496</v>
      </c>
      <c r="E228" s="5">
        <v>0.22137983320697496</v>
      </c>
      <c r="F228" s="5">
        <v>0.22137983320697496</v>
      </c>
      <c r="G228" s="5">
        <v>0.22137983320697496</v>
      </c>
      <c r="H228" s="5">
        <v>0.22137983320697496</v>
      </c>
      <c r="N228" s="12">
        <f t="shared" si="238"/>
        <v>953.83784081060753</v>
      </c>
      <c r="O228" s="12">
        <f t="shared" si="239"/>
        <v>1168.435122549746</v>
      </c>
      <c r="P228" s="12">
        <f t="shared" si="240"/>
        <v>1252.409236481695</v>
      </c>
      <c r="Q228" s="12">
        <f t="shared" si="241"/>
        <v>1586.2604106935034</v>
      </c>
      <c r="R228" s="12">
        <f t="shared" si="242"/>
        <v>2111.7312524534482</v>
      </c>
      <c r="S228" s="12">
        <f t="shared" si="243"/>
        <v>2816.2776380081214</v>
      </c>
      <c r="T228" s="12">
        <f t="shared" si="244"/>
        <v>3161.5957083998283</v>
      </c>
      <c r="V228" s="12">
        <f t="shared" si="246"/>
        <v>3354.7652825770347</v>
      </c>
      <c r="W228" s="12">
        <f t="shared" si="245"/>
        <v>4109.5303796527032</v>
      </c>
      <c r="X228" s="12">
        <f t="shared" si="245"/>
        <v>4404.8776913243182</v>
      </c>
      <c r="Y228" s="12">
        <f t="shared" si="245"/>
        <v>5579.0734307610555</v>
      </c>
      <c r="Z228" s="12">
        <f t="shared" si="245"/>
        <v>7427.2191653071623</v>
      </c>
      <c r="AA228" s="12">
        <f t="shared" si="245"/>
        <v>9905.1956651860983</v>
      </c>
      <c r="AB228" s="12">
        <f t="shared" si="245"/>
        <v>11119.721892214468</v>
      </c>
    </row>
    <row r="229" spans="1:28" x14ac:dyDescent="0.25">
      <c r="A229" s="20" t="s">
        <v>0</v>
      </c>
      <c r="B229" s="5">
        <v>0.14800000000000002</v>
      </c>
      <c r="C229" s="5">
        <v>0.14800000000000002</v>
      </c>
      <c r="D229" s="5">
        <v>0.14800000000000002</v>
      </c>
      <c r="E229" s="5">
        <v>0.14800000000000002</v>
      </c>
      <c r="F229" s="5">
        <v>0.14800000000000002</v>
      </c>
      <c r="G229" s="5">
        <v>0.14800000000000002</v>
      </c>
      <c r="H229" s="5">
        <v>0.14800000000000002</v>
      </c>
      <c r="N229" s="12">
        <f t="shared" si="238"/>
        <v>641.03869707828551</v>
      </c>
      <c r="O229" s="12">
        <f t="shared" si="239"/>
        <v>873.15952089487178</v>
      </c>
      <c r="P229" s="12">
        <f t="shared" si="240"/>
        <v>1061.7337626911956</v>
      </c>
      <c r="Q229" s="12">
        <f t="shared" si="241"/>
        <v>1226.4815318442829</v>
      </c>
      <c r="R229" s="12">
        <f t="shared" si="242"/>
        <v>1529.9850844057735</v>
      </c>
      <c r="S229" s="12">
        <f t="shared" si="243"/>
        <v>2033.050415292817</v>
      </c>
      <c r="T229" s="12">
        <f t="shared" si="244"/>
        <v>2763.925633647515</v>
      </c>
      <c r="V229" s="12">
        <f t="shared" si="246"/>
        <v>3690.3038507479669</v>
      </c>
      <c r="W229" s="12">
        <f t="shared" si="245"/>
        <v>5026.5669716380444</v>
      </c>
      <c r="X229" s="12">
        <f t="shared" si="245"/>
        <v>6112.1430122493139</v>
      </c>
      <c r="Y229" s="12">
        <f t="shared" si="245"/>
        <v>7060.5558454819511</v>
      </c>
      <c r="Z229" s="12">
        <f t="shared" si="245"/>
        <v>8807.7519723899932</v>
      </c>
      <c r="AA229" s="12">
        <f t="shared" si="245"/>
        <v>11703.776715064052</v>
      </c>
      <c r="AB229" s="12">
        <f t="shared" si="245"/>
        <v>15911.24756667353</v>
      </c>
    </row>
    <row r="230" spans="1:28" x14ac:dyDescent="0.25">
      <c r="A230" s="19" t="s">
        <v>97</v>
      </c>
      <c r="B230" s="9">
        <f>SUM(B215:B229)*5</f>
        <v>21.187419984376547</v>
      </c>
      <c r="C230" s="9">
        <f t="shared" ref="C230" si="247">SUM(C215:C229)*5</f>
        <v>21.187419984376547</v>
      </c>
      <c r="D230" s="9">
        <f t="shared" ref="D230" si="248">SUM(D215:D229)*5</f>
        <v>21.187419984376547</v>
      </c>
      <c r="E230" s="9">
        <f t="shared" ref="E230" si="249">SUM(E215:E229)*5</f>
        <v>21.187419984376547</v>
      </c>
      <c r="F230" s="9">
        <f t="shared" ref="F230" si="250">SUM(F215:F229)*5</f>
        <v>21.187419984376547</v>
      </c>
      <c r="G230" s="9">
        <f t="shared" ref="G230" si="251">SUM(G215:G229)*5</f>
        <v>21.187419984376547</v>
      </c>
      <c r="H230" s="9">
        <f t="shared" ref="H230" si="252">SUM(H215:H229)*5</f>
        <v>21.187419984376547</v>
      </c>
    </row>
    <row r="233" spans="1:28" ht="21" customHeight="1" x14ac:dyDescent="0.25">
      <c r="A233" s="33" t="s">
        <v>40</v>
      </c>
      <c r="N233" s="17" t="s">
        <v>79</v>
      </c>
      <c r="O233" s="17"/>
      <c r="P233" s="17"/>
      <c r="Q233" s="17"/>
      <c r="R233" s="17"/>
      <c r="S233" s="17"/>
      <c r="T233" s="17"/>
      <c r="U233" s="17"/>
      <c r="V233" s="17" t="s">
        <v>79</v>
      </c>
    </row>
    <row r="234" spans="1:28" ht="15.75" x14ac:dyDescent="0.25">
      <c r="A234" s="18" t="s">
        <v>128</v>
      </c>
      <c r="N234" s="18" t="s">
        <v>129</v>
      </c>
      <c r="V234" s="18" t="s">
        <v>130</v>
      </c>
    </row>
    <row r="235" spans="1:28" x14ac:dyDescent="0.25">
      <c r="A235" s="19" t="s">
        <v>21</v>
      </c>
      <c r="B235" s="1">
        <v>2006</v>
      </c>
      <c r="C235" s="1">
        <v>2011</v>
      </c>
      <c r="D235" s="1">
        <v>2016</v>
      </c>
      <c r="E235" s="1">
        <v>2021</v>
      </c>
      <c r="F235" s="1">
        <v>2026</v>
      </c>
      <c r="G235" s="1">
        <v>2031</v>
      </c>
      <c r="H235" s="1">
        <v>2036</v>
      </c>
      <c r="N235" s="1">
        <f>B235</f>
        <v>2006</v>
      </c>
      <c r="O235" s="1">
        <f>N235+5</f>
        <v>2011</v>
      </c>
      <c r="P235" s="1">
        <f t="shared" ref="P235" si="253">O235+5</f>
        <v>2016</v>
      </c>
      <c r="Q235" s="1">
        <f t="shared" ref="Q235" si="254">P235+5</f>
        <v>2021</v>
      </c>
      <c r="R235" s="1">
        <f t="shared" ref="R235" si="255">Q235+5</f>
        <v>2026</v>
      </c>
      <c r="S235" s="1">
        <f t="shared" ref="S235" si="256">R235+5</f>
        <v>2031</v>
      </c>
      <c r="T235" s="1">
        <f t="shared" ref="T235" si="257">S235+5</f>
        <v>2036</v>
      </c>
      <c r="U235" s="16"/>
      <c r="V235" s="1">
        <f>B235</f>
        <v>2006</v>
      </c>
      <c r="W235" s="1">
        <f>V235+5</f>
        <v>2011</v>
      </c>
      <c r="X235" s="1">
        <f t="shared" ref="X235" si="258">W235+5</f>
        <v>2016</v>
      </c>
      <c r="Y235" s="1">
        <f t="shared" ref="Y235" si="259">X235+5</f>
        <v>2021</v>
      </c>
      <c r="Z235" s="1">
        <f t="shared" ref="Z235" si="260">Y235+5</f>
        <v>2026</v>
      </c>
      <c r="AA235" s="1">
        <f t="shared" ref="AA235" si="261">Z235+5</f>
        <v>2031</v>
      </c>
      <c r="AB235" s="1">
        <f t="shared" ref="AB235" si="262">AA235+5</f>
        <v>2036</v>
      </c>
    </row>
    <row r="236" spans="1:28" x14ac:dyDescent="0.25">
      <c r="A236" s="20" t="s">
        <v>5</v>
      </c>
      <c r="B236" s="5">
        <v>0.75226053639846746</v>
      </c>
      <c r="C236" s="5">
        <v>0.75226053639846746</v>
      </c>
      <c r="D236" s="5">
        <v>0.75226053639846746</v>
      </c>
      <c r="E236" s="5">
        <v>0.75226053639846746</v>
      </c>
      <c r="F236" s="5">
        <v>0.75226053639846746</v>
      </c>
      <c r="G236" s="5">
        <v>0.75226053639846746</v>
      </c>
      <c r="H236" s="5">
        <v>0.75226053639846746</v>
      </c>
      <c r="N236" s="12">
        <f t="shared" ref="N236:N250" si="263">B236*V194</f>
        <v>11225.998874160161</v>
      </c>
      <c r="O236" s="12">
        <f t="shared" ref="O236:O250" si="264">C236*W194</f>
        <v>12382.482741220754</v>
      </c>
      <c r="P236" s="12">
        <f t="shared" ref="P236:P250" si="265">D236*X194</f>
        <v>12621.567336860706</v>
      </c>
      <c r="Q236" s="12">
        <f t="shared" ref="Q236:Q250" si="266">E236*Y194</f>
        <v>13162.153905267727</v>
      </c>
      <c r="R236" s="12">
        <f t="shared" ref="R236:R250" si="267">F236*Z194</f>
        <v>15026.332595467265</v>
      </c>
      <c r="S236" s="12">
        <f t="shared" ref="S236:S250" si="268">G236*AA194</f>
        <v>15343.688933352189</v>
      </c>
      <c r="T236" s="12">
        <f t="shared" ref="T236:T250" si="269">H236*AB194</f>
        <v>16208.646292540392</v>
      </c>
      <c r="V236" s="12">
        <f>V194-N236</f>
        <v>3697.0209188305798</v>
      </c>
      <c r="W236" s="12">
        <f t="shared" ref="W236:AB250" si="270">W194-O236</f>
        <v>4077.8819091745627</v>
      </c>
      <c r="X236" s="12">
        <f t="shared" si="270"/>
        <v>4156.6188448681532</v>
      </c>
      <c r="Y236" s="12">
        <f t="shared" si="270"/>
        <v>4334.6484237272653</v>
      </c>
      <c r="Z236" s="12">
        <f t="shared" si="270"/>
        <v>4948.5721993629086</v>
      </c>
      <c r="AA236" s="12">
        <f t="shared" si="270"/>
        <v>5053.086107927842</v>
      </c>
      <c r="AB236" s="12">
        <f t="shared" si="270"/>
        <v>5337.9396418236811</v>
      </c>
    </row>
    <row r="237" spans="1:28" x14ac:dyDescent="0.25">
      <c r="A237" s="20" t="s">
        <v>6</v>
      </c>
      <c r="B237" s="5">
        <v>0.73886506740835167</v>
      </c>
      <c r="C237" s="5">
        <v>0.73886506740835167</v>
      </c>
      <c r="D237" s="5">
        <v>0.73886506740835167</v>
      </c>
      <c r="E237" s="5">
        <v>0.73886506740835167</v>
      </c>
      <c r="F237" s="5">
        <v>0.73886506740835167</v>
      </c>
      <c r="G237" s="5">
        <v>0.73886506740835167</v>
      </c>
      <c r="H237" s="5">
        <v>0.73886506740835167</v>
      </c>
      <c r="N237" s="12">
        <f t="shared" si="263"/>
        <v>47751.207450975409</v>
      </c>
      <c r="O237" s="12">
        <f t="shared" si="264"/>
        <v>53070.55889256177</v>
      </c>
      <c r="P237" s="12">
        <f t="shared" si="265"/>
        <v>56918.557286159339</v>
      </c>
      <c r="Q237" s="12">
        <f t="shared" si="266"/>
        <v>57910.098041283723</v>
      </c>
      <c r="R237" s="12">
        <f t="shared" si="267"/>
        <v>60211.588607889971</v>
      </c>
      <c r="S237" s="12">
        <f t="shared" si="268"/>
        <v>68038.012047356737</v>
      </c>
      <c r="T237" s="12">
        <f t="shared" si="269"/>
        <v>69467.939890764057</v>
      </c>
      <c r="V237" s="12">
        <f t="shared" ref="V237:V250" si="271">V195-N237</f>
        <v>16876.570417137751</v>
      </c>
      <c r="W237" s="12">
        <f t="shared" si="270"/>
        <v>18756.573331610685</v>
      </c>
      <c r="X237" s="12">
        <f t="shared" si="270"/>
        <v>20116.560216157115</v>
      </c>
      <c r="Y237" s="12">
        <f t="shared" si="270"/>
        <v>20466.997582426833</v>
      </c>
      <c r="Z237" s="12">
        <f t="shared" si="270"/>
        <v>21280.406702009532</v>
      </c>
      <c r="AA237" s="12">
        <f t="shared" si="270"/>
        <v>24046.476783611201</v>
      </c>
      <c r="AB237" s="12">
        <f t="shared" si="270"/>
        <v>24551.852023922474</v>
      </c>
    </row>
    <row r="238" spans="1:28" x14ac:dyDescent="0.25">
      <c r="A238" s="20" t="s">
        <v>7</v>
      </c>
      <c r="B238" s="5">
        <v>0.56627291832741511</v>
      </c>
      <c r="C238" s="5">
        <v>0.56627291832741511</v>
      </c>
      <c r="D238" s="5">
        <v>0.56627291832741511</v>
      </c>
      <c r="E238" s="5">
        <v>0.56627291832741511</v>
      </c>
      <c r="F238" s="5">
        <v>0.56627291832741511</v>
      </c>
      <c r="G238" s="5">
        <v>0.56627291832741511</v>
      </c>
      <c r="H238" s="5">
        <v>0.56627291832741511</v>
      </c>
      <c r="N238" s="12">
        <f t="shared" si="263"/>
        <v>29050.365807537655</v>
      </c>
      <c r="O238" s="12">
        <f t="shared" si="264"/>
        <v>38936.471361597993</v>
      </c>
      <c r="P238" s="12">
        <f t="shared" si="265"/>
        <v>40839.437629844018</v>
      </c>
      <c r="Q238" s="12">
        <f t="shared" si="266"/>
        <v>43419.970275947242</v>
      </c>
      <c r="R238" s="12">
        <f t="shared" si="267"/>
        <v>44172.034397301388</v>
      </c>
      <c r="S238" s="12">
        <f t="shared" si="268"/>
        <v>45765.903397200847</v>
      </c>
      <c r="T238" s="12">
        <f t="shared" si="269"/>
        <v>51188.204465370931</v>
      </c>
      <c r="V238" s="12">
        <f t="shared" si="271"/>
        <v>22250.632116472076</v>
      </c>
      <c r="W238" s="12">
        <f t="shared" si="270"/>
        <v>29822.72601729766</v>
      </c>
      <c r="X238" s="12">
        <f t="shared" si="270"/>
        <v>31280.270567521933</v>
      </c>
      <c r="Y238" s="12">
        <f t="shared" si="270"/>
        <v>33256.785526176624</v>
      </c>
      <c r="Z238" s="12">
        <f t="shared" si="270"/>
        <v>33832.81621037225</v>
      </c>
      <c r="AA238" s="12">
        <f t="shared" si="270"/>
        <v>35053.6129808353</v>
      </c>
      <c r="AB238" s="12">
        <f t="shared" si="270"/>
        <v>39206.731984290367</v>
      </c>
    </row>
    <row r="239" spans="1:28" x14ac:dyDescent="0.25">
      <c r="A239" s="20" t="s">
        <v>8</v>
      </c>
      <c r="B239" s="5">
        <v>0.38763820024021434</v>
      </c>
      <c r="C239" s="5">
        <v>0.38763820024021434</v>
      </c>
      <c r="D239" s="5">
        <v>0.38763820024021434</v>
      </c>
      <c r="E239" s="5">
        <v>0.38763820024021434</v>
      </c>
      <c r="F239" s="5">
        <v>0.38763820024021434</v>
      </c>
      <c r="G239" s="5">
        <v>0.38763820024021434</v>
      </c>
      <c r="H239" s="5">
        <v>0.38763820024021434</v>
      </c>
      <c r="N239" s="12">
        <f t="shared" si="263"/>
        <v>14830.803356775697</v>
      </c>
      <c r="O239" s="12">
        <f t="shared" si="264"/>
        <v>19310.989194943031</v>
      </c>
      <c r="P239" s="12">
        <f t="shared" si="265"/>
        <v>22225.405022585535</v>
      </c>
      <c r="Q239" s="12">
        <f t="shared" si="266"/>
        <v>23211.146053471843</v>
      </c>
      <c r="R239" s="12">
        <f t="shared" si="267"/>
        <v>24596.015996479306</v>
      </c>
      <c r="S239" s="12">
        <f t="shared" si="268"/>
        <v>24973.707387247639</v>
      </c>
      <c r="T239" s="12">
        <f t="shared" si="269"/>
        <v>25810.156377179646</v>
      </c>
      <c r="V239" s="12">
        <f t="shared" si="271"/>
        <v>23428.592511808052</v>
      </c>
      <c r="W239" s="12">
        <f t="shared" si="270"/>
        <v>30506.054592217944</v>
      </c>
      <c r="X239" s="12">
        <f t="shared" si="270"/>
        <v>35110.030465487478</v>
      </c>
      <c r="Y239" s="12">
        <f t="shared" si="270"/>
        <v>36667.230327102101</v>
      </c>
      <c r="Z239" s="12">
        <f t="shared" si="270"/>
        <v>38854.944154603523</v>
      </c>
      <c r="AA239" s="12">
        <f t="shared" si="270"/>
        <v>39451.592729644246</v>
      </c>
      <c r="AB239" s="12">
        <f t="shared" si="270"/>
        <v>40772.952204960675</v>
      </c>
    </row>
    <row r="240" spans="1:28" x14ac:dyDescent="0.25">
      <c r="A240" s="20" t="s">
        <v>9</v>
      </c>
      <c r="B240" s="5">
        <v>0.28096836896978261</v>
      </c>
      <c r="C240" s="5">
        <v>0.28096836896978261</v>
      </c>
      <c r="D240" s="5">
        <v>0.28096836896978261</v>
      </c>
      <c r="E240" s="5">
        <v>0.28096836896978261</v>
      </c>
      <c r="F240" s="5">
        <v>0.28096836896978261</v>
      </c>
      <c r="G240" s="5">
        <v>0.28096836896978261</v>
      </c>
      <c r="H240" s="5">
        <v>0.28096836896978261</v>
      </c>
      <c r="N240" s="12">
        <f t="shared" si="263"/>
        <v>9081.7830135568947</v>
      </c>
      <c r="O240" s="12">
        <f t="shared" si="264"/>
        <v>12580.869772902228</v>
      </c>
      <c r="P240" s="12">
        <f t="shared" si="265"/>
        <v>13082.404369316713</v>
      </c>
      <c r="Q240" s="12">
        <f t="shared" si="266"/>
        <v>14882.25599473291</v>
      </c>
      <c r="R240" s="12">
        <f t="shared" si="267"/>
        <v>15586.580472853968</v>
      </c>
      <c r="S240" s="12">
        <f t="shared" si="268"/>
        <v>16408.515721291787</v>
      </c>
      <c r="T240" s="12">
        <f t="shared" si="269"/>
        <v>16649.831212908986</v>
      </c>
      <c r="V240" s="12">
        <f t="shared" si="271"/>
        <v>23241.367976203153</v>
      </c>
      <c r="W240" s="12">
        <f t="shared" si="270"/>
        <v>32195.949123232185</v>
      </c>
      <c r="X240" s="12">
        <f t="shared" si="270"/>
        <v>33479.436087263974</v>
      </c>
      <c r="Y240" s="12">
        <f t="shared" si="270"/>
        <v>38085.471473313344</v>
      </c>
      <c r="Z240" s="12">
        <f t="shared" si="270"/>
        <v>39887.921977385413</v>
      </c>
      <c r="AA240" s="12">
        <f t="shared" si="270"/>
        <v>41991.352496815278</v>
      </c>
      <c r="AB240" s="12">
        <f t="shared" si="270"/>
        <v>42608.907676306088</v>
      </c>
    </row>
    <row r="241" spans="1:28" x14ac:dyDescent="0.25">
      <c r="A241" s="20" t="s">
        <v>10</v>
      </c>
      <c r="B241" s="5">
        <v>0.23294050220295881</v>
      </c>
      <c r="C241" s="5">
        <v>0.23294050220295881</v>
      </c>
      <c r="D241" s="5">
        <v>0.23294050220295881</v>
      </c>
      <c r="E241" s="5">
        <v>0.23294050220295881</v>
      </c>
      <c r="F241" s="5">
        <v>0.23294050220295881</v>
      </c>
      <c r="G241" s="5">
        <v>0.23294050220295881</v>
      </c>
      <c r="H241" s="5">
        <v>0.23294050220295881</v>
      </c>
      <c r="N241" s="12">
        <f t="shared" si="263"/>
        <v>7435.7343097104549</v>
      </c>
      <c r="O241" s="12">
        <f t="shared" si="264"/>
        <v>10281.356383055081</v>
      </c>
      <c r="P241" s="12">
        <f t="shared" si="265"/>
        <v>10952.478185509392</v>
      </c>
      <c r="Q241" s="12">
        <f t="shared" si="266"/>
        <v>11350.703067156035</v>
      </c>
      <c r="R241" s="12">
        <f t="shared" si="267"/>
        <v>12892.800621099932</v>
      </c>
      <c r="S241" s="12">
        <f t="shared" si="268"/>
        <v>13437.525280351896</v>
      </c>
      <c r="T241" s="12">
        <f t="shared" si="269"/>
        <v>14104.451205395913</v>
      </c>
      <c r="V241" s="12">
        <f t="shared" si="271"/>
        <v>24485.439721380848</v>
      </c>
      <c r="W241" s="12">
        <f t="shared" si="270"/>
        <v>33855.907363792314</v>
      </c>
      <c r="X241" s="12">
        <f t="shared" si="270"/>
        <v>36065.8723457632</v>
      </c>
      <c r="Y241" s="12">
        <f t="shared" si="270"/>
        <v>37377.203672163509</v>
      </c>
      <c r="Z241" s="12">
        <f t="shared" si="270"/>
        <v>42455.241042631693</v>
      </c>
      <c r="AA241" s="12">
        <f t="shared" si="270"/>
        <v>44248.987598563035</v>
      </c>
      <c r="AB241" s="12">
        <f t="shared" si="270"/>
        <v>46445.135800760887</v>
      </c>
    </row>
    <row r="242" spans="1:28" x14ac:dyDescent="0.25">
      <c r="A242" s="20" t="s">
        <v>11</v>
      </c>
      <c r="B242" s="5">
        <v>0.20526401830962893</v>
      </c>
      <c r="C242" s="5">
        <v>0.20526401830962893</v>
      </c>
      <c r="D242" s="5">
        <v>0.20526401830962893</v>
      </c>
      <c r="E242" s="5">
        <v>0.20526401830962893</v>
      </c>
      <c r="F242" s="5">
        <v>0.20526401830962893</v>
      </c>
      <c r="G242" s="5">
        <v>0.20526401830962893</v>
      </c>
      <c r="H242" s="5">
        <v>0.20526401830962893</v>
      </c>
      <c r="N242" s="12">
        <f t="shared" si="263"/>
        <v>7136.4425580079269</v>
      </c>
      <c r="O242" s="12">
        <f t="shared" si="264"/>
        <v>9970.910679450104</v>
      </c>
      <c r="P242" s="12">
        <f t="shared" si="265"/>
        <v>10631.792543008019</v>
      </c>
      <c r="Q242" s="12">
        <f t="shared" si="266"/>
        <v>11282.484898871444</v>
      </c>
      <c r="R242" s="12">
        <f t="shared" si="267"/>
        <v>11720.448969442261</v>
      </c>
      <c r="S242" s="12">
        <f t="shared" si="268"/>
        <v>13219.446291674934</v>
      </c>
      <c r="T242" s="12">
        <f t="shared" si="269"/>
        <v>13765.380956855113</v>
      </c>
      <c r="V242" s="12">
        <f t="shared" si="271"/>
        <v>27630.69596328427</v>
      </c>
      <c r="W242" s="12">
        <f t="shared" si="270"/>
        <v>38605.117216532912</v>
      </c>
      <c r="X242" s="12">
        <f t="shared" si="270"/>
        <v>41163.902730630121</v>
      </c>
      <c r="Y242" s="12">
        <f t="shared" si="270"/>
        <v>43683.236769173011</v>
      </c>
      <c r="Z242" s="12">
        <f t="shared" si="270"/>
        <v>45378.934867829405</v>
      </c>
      <c r="AA242" s="12">
        <f t="shared" si="270"/>
        <v>51182.714401360718</v>
      </c>
      <c r="AB242" s="12">
        <f t="shared" si="270"/>
        <v>53296.450289626817</v>
      </c>
    </row>
    <row r="243" spans="1:28" x14ac:dyDescent="0.25">
      <c r="A243" s="20" t="s">
        <v>12</v>
      </c>
      <c r="B243" s="5">
        <v>0.18788687947566451</v>
      </c>
      <c r="C243" s="5">
        <v>0.18788687947566451</v>
      </c>
      <c r="D243" s="5">
        <v>0.18788687947566451</v>
      </c>
      <c r="E243" s="5">
        <v>0.18788687947566451</v>
      </c>
      <c r="F243" s="5">
        <v>0.18788687947566451</v>
      </c>
      <c r="G243" s="5">
        <v>0.18788687947566451</v>
      </c>
      <c r="H243" s="5">
        <v>0.18788687947566451</v>
      </c>
      <c r="N243" s="12">
        <f t="shared" si="263"/>
        <v>7115.1671471839372</v>
      </c>
      <c r="O243" s="12">
        <f t="shared" si="264"/>
        <v>10408.349922470745</v>
      </c>
      <c r="P243" s="12">
        <f t="shared" si="265"/>
        <v>11245.952680240209</v>
      </c>
      <c r="Q243" s="12">
        <f t="shared" si="266"/>
        <v>11965.383276301947</v>
      </c>
      <c r="R243" s="12">
        <f t="shared" si="267"/>
        <v>12694.448486484034</v>
      </c>
      <c r="S243" s="12">
        <f t="shared" si="268"/>
        <v>13162.528788654146</v>
      </c>
      <c r="T243" s="12">
        <f t="shared" si="269"/>
        <v>14812.893160029909</v>
      </c>
      <c r="V243" s="12">
        <f t="shared" si="271"/>
        <v>30754.252830625148</v>
      </c>
      <c r="W243" s="12">
        <f t="shared" si="270"/>
        <v>44988.546079619991</v>
      </c>
      <c r="X243" s="12">
        <f t="shared" si="270"/>
        <v>48608.959550056359</v>
      </c>
      <c r="Y243" s="12">
        <f t="shared" si="270"/>
        <v>51718.591409390399</v>
      </c>
      <c r="Z243" s="12">
        <f t="shared" si="270"/>
        <v>54869.867456760127</v>
      </c>
      <c r="AA243" s="12">
        <f t="shared" si="270"/>
        <v>56893.075016075512</v>
      </c>
      <c r="AB243" s="12">
        <f t="shared" si="270"/>
        <v>64026.529802170626</v>
      </c>
    </row>
    <row r="244" spans="1:28" x14ac:dyDescent="0.25">
      <c r="A244" s="20" t="s">
        <v>13</v>
      </c>
      <c r="B244" s="5">
        <v>0.15857135172933134</v>
      </c>
      <c r="C244" s="5">
        <v>0.15857135172933134</v>
      </c>
      <c r="D244" s="5">
        <v>0.15857135172933134</v>
      </c>
      <c r="E244" s="5">
        <v>0.15857135172933134</v>
      </c>
      <c r="F244" s="5">
        <v>0.15857135172933134</v>
      </c>
      <c r="G244" s="5">
        <v>0.15857135172933134</v>
      </c>
      <c r="H244" s="5">
        <v>0.15857135172933134</v>
      </c>
      <c r="N244" s="12">
        <f t="shared" si="263"/>
        <v>6769.0375129327676</v>
      </c>
      <c r="O244" s="12">
        <f t="shared" si="264"/>
        <v>9525.3179245442843</v>
      </c>
      <c r="P244" s="12">
        <f t="shared" si="265"/>
        <v>10745.634181133071</v>
      </c>
      <c r="Q244" s="12">
        <f t="shared" si="266"/>
        <v>11595.102685448961</v>
      </c>
      <c r="R244" s="12">
        <f t="shared" si="267"/>
        <v>12329.530438884389</v>
      </c>
      <c r="S244" s="12">
        <f t="shared" si="268"/>
        <v>13062.392111081057</v>
      </c>
      <c r="T244" s="12">
        <f t="shared" si="269"/>
        <v>13547.835343197143</v>
      </c>
      <c r="V244" s="12">
        <f t="shared" si="271"/>
        <v>35918.607128496384</v>
      </c>
      <c r="W244" s="12">
        <f t="shared" si="270"/>
        <v>50544.283681698202</v>
      </c>
      <c r="X244" s="12">
        <f t="shared" si="270"/>
        <v>57019.659258977168</v>
      </c>
      <c r="Y244" s="12">
        <f t="shared" si="270"/>
        <v>61527.201936390149</v>
      </c>
      <c r="Z244" s="12">
        <f t="shared" si="270"/>
        <v>65424.302800362471</v>
      </c>
      <c r="AA244" s="12">
        <f t="shared" si="270"/>
        <v>69313.093552795472</v>
      </c>
      <c r="AB244" s="12">
        <f t="shared" si="270"/>
        <v>71889.005520228282</v>
      </c>
    </row>
    <row r="245" spans="1:28" x14ac:dyDescent="0.25">
      <c r="A245" s="20" t="s">
        <v>14</v>
      </c>
      <c r="B245" s="5">
        <v>0.1300048531909731</v>
      </c>
      <c r="C245" s="5">
        <v>0.1300048531909731</v>
      </c>
      <c r="D245" s="5">
        <v>0.1300048531909731</v>
      </c>
      <c r="E245" s="5">
        <v>0.1300048531909731</v>
      </c>
      <c r="F245" s="5">
        <v>0.1300048531909731</v>
      </c>
      <c r="G245" s="5">
        <v>0.1300048531909731</v>
      </c>
      <c r="H245" s="5">
        <v>0.1300048531909731</v>
      </c>
      <c r="N245" s="12">
        <f t="shared" si="263"/>
        <v>4932.0041458235273</v>
      </c>
      <c r="O245" s="12">
        <f t="shared" si="264"/>
        <v>8202.335315038652</v>
      </c>
      <c r="P245" s="12">
        <f t="shared" si="265"/>
        <v>8918.5917061695272</v>
      </c>
      <c r="Q245" s="12">
        <f t="shared" si="266"/>
        <v>10064.479172702195</v>
      </c>
      <c r="R245" s="12">
        <f t="shared" si="267"/>
        <v>10862.233098660006</v>
      </c>
      <c r="S245" s="12">
        <f t="shared" si="268"/>
        <v>11550.746430498151</v>
      </c>
      <c r="T245" s="12">
        <f t="shared" si="269"/>
        <v>12239.133959855901</v>
      </c>
      <c r="V245" s="12">
        <f t="shared" si="271"/>
        <v>33005.073007585248</v>
      </c>
      <c r="W245" s="12">
        <f t="shared" si="270"/>
        <v>54890.196338296439</v>
      </c>
      <c r="X245" s="12">
        <f t="shared" si="270"/>
        <v>59683.398813895074</v>
      </c>
      <c r="Y245" s="12">
        <f t="shared" si="270"/>
        <v>67351.701267252516</v>
      </c>
      <c r="Z245" s="12">
        <f t="shared" si="270"/>
        <v>72690.286919217499</v>
      </c>
      <c r="AA245" s="12">
        <f t="shared" si="270"/>
        <v>77297.832272409665</v>
      </c>
      <c r="AB245" s="12">
        <f t="shared" si="270"/>
        <v>81904.535752820069</v>
      </c>
    </row>
    <row r="246" spans="1:28" x14ac:dyDescent="0.25">
      <c r="A246" s="20" t="s">
        <v>15</v>
      </c>
      <c r="B246" s="5">
        <v>0.11239092495636993</v>
      </c>
      <c r="C246" s="5">
        <v>0.11239092495636993</v>
      </c>
      <c r="D246" s="5">
        <v>0.11239092495636993</v>
      </c>
      <c r="E246" s="5">
        <v>0.11239092495636993</v>
      </c>
      <c r="F246" s="5">
        <v>0.11239092495636993</v>
      </c>
      <c r="G246" s="5">
        <v>0.11239092495636993</v>
      </c>
      <c r="H246" s="5">
        <v>0.11239092495636993</v>
      </c>
      <c r="N246" s="12">
        <f t="shared" si="263"/>
        <v>3693.9741349178612</v>
      </c>
      <c r="O246" s="12">
        <f t="shared" si="264"/>
        <v>5985.8703760351091</v>
      </c>
      <c r="P246" s="12">
        <f t="shared" si="265"/>
        <v>7762.835179006308</v>
      </c>
      <c r="Q246" s="12">
        <f t="shared" si="266"/>
        <v>8472.7145364420994</v>
      </c>
      <c r="R246" s="12">
        <f t="shared" si="267"/>
        <v>9581.8026614398987</v>
      </c>
      <c r="S246" s="12">
        <f t="shared" si="268"/>
        <v>10360.983812114076</v>
      </c>
      <c r="T246" s="12">
        <f t="shared" si="269"/>
        <v>11035.565444195996</v>
      </c>
      <c r="V246" s="12">
        <f t="shared" si="271"/>
        <v>29173.218090360639</v>
      </c>
      <c r="W246" s="12">
        <f t="shared" si="270"/>
        <v>47273.504243035059</v>
      </c>
      <c r="X246" s="12">
        <f t="shared" si="270"/>
        <v>61307.111367121273</v>
      </c>
      <c r="Y246" s="12">
        <f t="shared" si="270"/>
        <v>66913.394615441837</v>
      </c>
      <c r="Z246" s="12">
        <f t="shared" si="270"/>
        <v>75672.435304477243</v>
      </c>
      <c r="AA246" s="12">
        <f t="shared" si="270"/>
        <v>81826.030541012762</v>
      </c>
      <c r="AB246" s="12">
        <f t="shared" si="270"/>
        <v>87153.549455249798</v>
      </c>
    </row>
    <row r="247" spans="1:28" x14ac:dyDescent="0.25">
      <c r="A247" s="20" t="s">
        <v>16</v>
      </c>
      <c r="B247" s="5">
        <v>8.1711181530104149E-2</v>
      </c>
      <c r="C247" s="5">
        <v>8.1711181530104149E-2</v>
      </c>
      <c r="D247" s="5">
        <v>8.1711181530104149E-2</v>
      </c>
      <c r="E247" s="5">
        <v>8.1711181530104149E-2</v>
      </c>
      <c r="F247" s="5">
        <v>8.1711181530104149E-2</v>
      </c>
      <c r="G247" s="5">
        <v>8.1711181530104149E-2</v>
      </c>
      <c r="H247" s="5">
        <v>8.1711181530104149E-2</v>
      </c>
      <c r="N247" s="12">
        <f t="shared" si="263"/>
        <v>2433.8600471163095</v>
      </c>
      <c r="O247" s="12">
        <f t="shared" si="264"/>
        <v>3597.1750522426928</v>
      </c>
      <c r="P247" s="12">
        <f t="shared" si="265"/>
        <v>4686.2385321874563</v>
      </c>
      <c r="Q247" s="12">
        <f t="shared" si="266"/>
        <v>6110.1861027162749</v>
      </c>
      <c r="R247" s="12">
        <f t="shared" si="267"/>
        <v>6707.1138897333212</v>
      </c>
      <c r="S247" s="12">
        <f t="shared" si="268"/>
        <v>7622.3064400964313</v>
      </c>
      <c r="T247" s="12">
        <f t="shared" si="269"/>
        <v>8275.296700960922</v>
      </c>
      <c r="V247" s="12">
        <f t="shared" si="271"/>
        <v>27352.272053049484</v>
      </c>
      <c r="W247" s="12">
        <f t="shared" si="270"/>
        <v>40425.870323957337</v>
      </c>
      <c r="X247" s="12">
        <f t="shared" si="270"/>
        <v>52665.013088876738</v>
      </c>
      <c r="Y247" s="12">
        <f t="shared" si="270"/>
        <v>68667.659331634117</v>
      </c>
      <c r="Z247" s="12">
        <f t="shared" si="270"/>
        <v>75376.069392376943</v>
      </c>
      <c r="AA247" s="12">
        <f t="shared" si="270"/>
        <v>85661.211156429941</v>
      </c>
      <c r="AB247" s="12">
        <f t="shared" si="270"/>
        <v>92999.664032682675</v>
      </c>
    </row>
    <row r="248" spans="1:28" x14ac:dyDescent="0.25">
      <c r="A248" s="20" t="s">
        <v>17</v>
      </c>
      <c r="B248" s="5">
        <v>5.8044917001193408E-2</v>
      </c>
      <c r="C248" s="5">
        <v>5.8044917001193408E-2</v>
      </c>
      <c r="D248" s="5">
        <v>5.8044917001193408E-2</v>
      </c>
      <c r="E248" s="5">
        <v>5.8044917001193408E-2</v>
      </c>
      <c r="F248" s="5">
        <v>5.8044917001193408E-2</v>
      </c>
      <c r="G248" s="5">
        <v>5.8044917001193408E-2</v>
      </c>
      <c r="H248" s="5">
        <v>5.8044917001193408E-2</v>
      </c>
      <c r="N248" s="12">
        <f t="shared" si="263"/>
        <v>1777.5652828033997</v>
      </c>
      <c r="O248" s="12">
        <f t="shared" si="264"/>
        <v>2133.7743778117729</v>
      </c>
      <c r="P248" s="12">
        <f t="shared" si="265"/>
        <v>2661.609072954544</v>
      </c>
      <c r="Q248" s="12">
        <f t="shared" si="266"/>
        <v>3499.4059707821216</v>
      </c>
      <c r="R248" s="12">
        <f t="shared" si="267"/>
        <v>4601.3869752093542</v>
      </c>
      <c r="S248" s="12">
        <f t="shared" si="268"/>
        <v>5098.9994714875911</v>
      </c>
      <c r="T248" s="12">
        <f t="shared" si="269"/>
        <v>5839.5520811483157</v>
      </c>
      <c r="V248" s="12">
        <f t="shared" si="271"/>
        <v>28846.395860372199</v>
      </c>
      <c r="W248" s="12">
        <f t="shared" si="270"/>
        <v>34626.970370395939</v>
      </c>
      <c r="X248" s="12">
        <f t="shared" si="270"/>
        <v>43192.691535310965</v>
      </c>
      <c r="Y248" s="12">
        <f t="shared" si="270"/>
        <v>56788.490912767105</v>
      </c>
      <c r="Z248" s="12">
        <f t="shared" si="270"/>
        <v>74671.479848163814</v>
      </c>
      <c r="AA248" s="12">
        <f t="shared" si="270"/>
        <v>82746.754040103362</v>
      </c>
      <c r="AB248" s="12">
        <f t="shared" si="270"/>
        <v>94764.469473887308</v>
      </c>
    </row>
    <row r="249" spans="1:28" x14ac:dyDescent="0.25">
      <c r="A249" s="20" t="s">
        <v>18</v>
      </c>
      <c r="B249" s="5">
        <v>3.7340888907683834E-2</v>
      </c>
      <c r="C249" s="5">
        <v>3.7340888907683834E-2</v>
      </c>
      <c r="D249" s="5">
        <v>3.7340888907683834E-2</v>
      </c>
      <c r="E249" s="5">
        <v>3.7340888907683834E-2</v>
      </c>
      <c r="F249" s="5">
        <v>3.7340888907683834E-2</v>
      </c>
      <c r="G249" s="5">
        <v>3.7340888907683834E-2</v>
      </c>
      <c r="H249" s="5">
        <v>3.7340888907683834E-2</v>
      </c>
      <c r="N249" s="12">
        <f t="shared" si="263"/>
        <v>961.45983268923055</v>
      </c>
      <c r="O249" s="12">
        <f t="shared" si="264"/>
        <v>1177.7719328897549</v>
      </c>
      <c r="P249" s="12">
        <f t="shared" si="265"/>
        <v>1262.4170728462743</v>
      </c>
      <c r="Q249" s="12">
        <f t="shared" si="266"/>
        <v>1598.936007582606</v>
      </c>
      <c r="R249" s="12">
        <f t="shared" si="267"/>
        <v>2128.605817256157</v>
      </c>
      <c r="S249" s="12">
        <f t="shared" si="268"/>
        <v>2838.7821396817008</v>
      </c>
      <c r="T249" s="12">
        <f t="shared" si="269"/>
        <v>3186.8596010468577</v>
      </c>
      <c r="V249" s="12">
        <f t="shared" si="271"/>
        <v>24786.717589283868</v>
      </c>
      <c r="W249" s="12">
        <f t="shared" si="270"/>
        <v>30363.307225710523</v>
      </c>
      <c r="X249" s="12">
        <f t="shared" si="270"/>
        <v>32545.483857613366</v>
      </c>
      <c r="Y249" s="12">
        <f t="shared" si="270"/>
        <v>41221.041083364056</v>
      </c>
      <c r="Z249" s="12">
        <f t="shared" si="270"/>
        <v>54876.08473841357</v>
      </c>
      <c r="AA249" s="12">
        <f t="shared" si="270"/>
        <v>73184.639442485015</v>
      </c>
      <c r="AB249" s="12">
        <f t="shared" si="270"/>
        <v>82158.178888143491</v>
      </c>
    </row>
    <row r="250" spans="1:28" x14ac:dyDescent="0.25">
      <c r="A250" s="20" t="s">
        <v>0</v>
      </c>
      <c r="B250" s="5">
        <v>3.1889523598247482E-2</v>
      </c>
      <c r="C250" s="5">
        <v>3.1889523598247482E-2</v>
      </c>
      <c r="D250" s="5">
        <v>3.1889523598247482E-2</v>
      </c>
      <c r="E250" s="5">
        <v>3.1889523598247482E-2</v>
      </c>
      <c r="F250" s="5">
        <v>3.1889523598247482E-2</v>
      </c>
      <c r="G250" s="5">
        <v>3.1889523598247482E-2</v>
      </c>
      <c r="H250" s="5">
        <v>3.1889523598247482E-2</v>
      </c>
      <c r="N250" s="12">
        <f t="shared" si="263"/>
        <v>622.63049125002408</v>
      </c>
      <c r="O250" s="12">
        <f t="shared" si="264"/>
        <v>848.08568330160733</v>
      </c>
      <c r="P250" s="12">
        <f t="shared" si="265"/>
        <v>1031.244786397699</v>
      </c>
      <c r="Q250" s="12">
        <f t="shared" si="266"/>
        <v>1191.2616229906469</v>
      </c>
      <c r="R250" s="12">
        <f t="shared" si="267"/>
        <v>1486.049701914392</v>
      </c>
      <c r="S250" s="12">
        <f t="shared" si="268"/>
        <v>1974.6688999888011</v>
      </c>
      <c r="T250" s="12">
        <f t="shared" si="269"/>
        <v>2684.5561475461518</v>
      </c>
      <c r="V250" s="12">
        <f t="shared" si="271"/>
        <v>18901.978878713762</v>
      </c>
      <c r="W250" s="12">
        <f t="shared" si="270"/>
        <v>25746.40641341365</v>
      </c>
      <c r="X250" s="12">
        <f t="shared" si="270"/>
        <v>31306.798245840386</v>
      </c>
      <c r="Y250" s="12">
        <f t="shared" si="270"/>
        <v>36164.631114651682</v>
      </c>
      <c r="Z250" s="12">
        <f t="shared" si="270"/>
        <v>45113.884515856713</v>
      </c>
      <c r="AA250" s="12">
        <f t="shared" si="270"/>
        <v>59947.513596877376</v>
      </c>
      <c r="AB250" s="12">
        <f t="shared" si="270"/>
        <v>81498.455846201032</v>
      </c>
    </row>
    <row r="251" spans="1:28" x14ac:dyDescent="0.25">
      <c r="A251" s="19" t="s">
        <v>97</v>
      </c>
      <c r="B251" s="9">
        <f>SUM(B236:B250)*5</f>
        <v>19.81025066123193</v>
      </c>
      <c r="C251" s="9">
        <f t="shared" ref="C251" si="272">SUM(C236:C250)*5</f>
        <v>19.81025066123193</v>
      </c>
      <c r="D251" s="9">
        <f t="shared" ref="D251" si="273">SUM(D236:D250)*5</f>
        <v>19.81025066123193</v>
      </c>
      <c r="E251" s="9">
        <f t="shared" ref="E251" si="274">SUM(E236:E250)*5</f>
        <v>19.81025066123193</v>
      </c>
      <c r="F251" s="9">
        <f t="shared" ref="F251" si="275">SUM(F236:F250)*5</f>
        <v>19.81025066123193</v>
      </c>
      <c r="G251" s="9">
        <f t="shared" ref="G251" si="276">SUM(G236:G250)*5</f>
        <v>19.81025066123193</v>
      </c>
      <c r="H251" s="9">
        <f t="shared" ref="H251" si="277">SUM(H236:H250)*5</f>
        <v>19.81025066123193</v>
      </c>
    </row>
    <row r="254" spans="1:28" ht="15.75" x14ac:dyDescent="0.25">
      <c r="A254" s="18" t="s">
        <v>80</v>
      </c>
    </row>
    <row r="255" spans="1:28" x14ac:dyDescent="0.25">
      <c r="G255" s="1">
        <v>2006</v>
      </c>
      <c r="H255" s="1">
        <v>2011</v>
      </c>
      <c r="I255" s="1">
        <v>2016</v>
      </c>
      <c r="J255" s="1">
        <v>2021</v>
      </c>
      <c r="K255" s="1">
        <v>2026</v>
      </c>
      <c r="L255" s="1">
        <v>2031</v>
      </c>
      <c r="M255" s="1">
        <v>2036</v>
      </c>
    </row>
    <row r="256" spans="1:28" x14ac:dyDescent="0.25">
      <c r="B256" s="3" t="s">
        <v>25</v>
      </c>
      <c r="G256" s="12">
        <f t="shared" ref="G256:M256" si="278">SUM(N31:N48)</f>
        <v>76275.009656856768</v>
      </c>
      <c r="H256" s="12">
        <f t="shared" si="278"/>
        <v>88142.188312790706</v>
      </c>
      <c r="I256" s="12">
        <f t="shared" si="278"/>
        <v>99386.657324402753</v>
      </c>
      <c r="J256" s="12">
        <f t="shared" si="278"/>
        <v>112438.18435215532</v>
      </c>
      <c r="K256" s="12">
        <f t="shared" si="278"/>
        <v>130806.14217616714</v>
      </c>
      <c r="L256" s="12">
        <f t="shared" si="278"/>
        <v>153921.96522719046</v>
      </c>
      <c r="M256" s="12">
        <f t="shared" si="278"/>
        <v>180291.42372438294</v>
      </c>
    </row>
    <row r="257" spans="2:13" x14ac:dyDescent="0.25">
      <c r="B257" s="3" t="s">
        <v>41</v>
      </c>
      <c r="G257" s="12">
        <f t="shared" ref="G257:M258" si="279">AD118</f>
        <v>659463.1521347157</v>
      </c>
      <c r="H257" s="12">
        <f t="shared" si="279"/>
        <v>667629.0852851196</v>
      </c>
      <c r="I257" s="12">
        <f t="shared" si="279"/>
        <v>717248.94857884129</v>
      </c>
      <c r="J257" s="12">
        <f t="shared" si="279"/>
        <v>773071.49431806011</v>
      </c>
      <c r="K257" s="12">
        <f t="shared" si="279"/>
        <v>807211.16924452363</v>
      </c>
      <c r="L257" s="12">
        <f t="shared" si="279"/>
        <v>846718.5531408044</v>
      </c>
      <c r="M257" s="12">
        <f t="shared" si="279"/>
        <v>883831.83605575305</v>
      </c>
    </row>
    <row r="258" spans="2:13" x14ac:dyDescent="0.25">
      <c r="B258" s="3" t="s">
        <v>42</v>
      </c>
      <c r="G258" s="12">
        <f t="shared" si="279"/>
        <v>171607.96006604997</v>
      </c>
      <c r="H258" s="12">
        <f t="shared" si="279"/>
        <v>238311.71405070234</v>
      </c>
      <c r="I258" s="12">
        <f t="shared" si="279"/>
        <v>255802.85005179912</v>
      </c>
      <c r="J258" s="12">
        <f t="shared" si="279"/>
        <v>274977.0707018355</v>
      </c>
      <c r="K258" s="12">
        <f t="shared" si="279"/>
        <v>286900.06112223945</v>
      </c>
      <c r="L258" s="12">
        <f t="shared" si="279"/>
        <v>301824.26307264355</v>
      </c>
      <c r="M258" s="12">
        <f t="shared" si="279"/>
        <v>315619.43572854641</v>
      </c>
    </row>
    <row r="259" spans="2:13" x14ac:dyDescent="0.25">
      <c r="B259" s="3" t="s">
        <v>43</v>
      </c>
      <c r="G259" s="12">
        <f t="shared" ref="G259:M259" si="280">SUM(N128:N142)</f>
        <v>419865.15868550219</v>
      </c>
      <c r="H259" s="12">
        <f t="shared" si="280"/>
        <v>487182.36468266963</v>
      </c>
      <c r="I259" s="12">
        <f t="shared" si="280"/>
        <v>509774.10054313613</v>
      </c>
      <c r="J259" s="12">
        <f t="shared" si="280"/>
        <v>531928.60207942978</v>
      </c>
      <c r="K259" s="12">
        <f t="shared" si="280"/>
        <v>581697.5484331419</v>
      </c>
      <c r="L259" s="12">
        <f t="shared" si="280"/>
        <v>611354.6134196507</v>
      </c>
      <c r="M259" s="12">
        <f t="shared" si="280"/>
        <v>642934.45283918863</v>
      </c>
    </row>
    <row r="260" spans="2:13" x14ac:dyDescent="0.25">
      <c r="B260" s="3" t="s">
        <v>131</v>
      </c>
      <c r="G260" s="12">
        <f t="shared" ref="G260:M260" si="281">SUM(V76:V90)</f>
        <v>725270.19033000723</v>
      </c>
      <c r="H260" s="12">
        <f t="shared" si="281"/>
        <v>723319.67743432999</v>
      </c>
      <c r="I260" s="12">
        <f t="shared" si="281"/>
        <v>777890.48415117012</v>
      </c>
      <c r="J260" s="12">
        <f t="shared" si="281"/>
        <v>836065.58784993936</v>
      </c>
      <c r="K260" s="12">
        <f t="shared" si="281"/>
        <v>880619.63912072394</v>
      </c>
      <c r="L260" s="12">
        <f t="shared" si="281"/>
        <v>925076.64380814426</v>
      </c>
      <c r="M260" s="12">
        <f t="shared" si="281"/>
        <v>966729.62350002292</v>
      </c>
    </row>
    <row r="261" spans="2:13" x14ac:dyDescent="0.25">
      <c r="B261" s="3" t="s">
        <v>132</v>
      </c>
      <c r="G261" s="12">
        <f t="shared" ref="G261:M261" si="282">SUM(N149:N163)</f>
        <v>276947.2771050015</v>
      </c>
      <c r="H261" s="12">
        <f t="shared" si="282"/>
        <v>278868.79173898482</v>
      </c>
      <c r="I261" s="12">
        <f t="shared" si="282"/>
        <v>308109.04490940331</v>
      </c>
      <c r="J261" s="12">
        <f t="shared" si="282"/>
        <v>334497.4795504185</v>
      </c>
      <c r="K261" s="12">
        <f t="shared" si="282"/>
        <v>362526.41954556247</v>
      </c>
      <c r="L261" s="12">
        <f t="shared" si="282"/>
        <v>390931.00381272478</v>
      </c>
      <c r="M261" s="12">
        <f t="shared" si="282"/>
        <v>419552.53965563577</v>
      </c>
    </row>
    <row r="262" spans="2:13" x14ac:dyDescent="0.25">
      <c r="B262" s="3" t="s">
        <v>133</v>
      </c>
      <c r="G262" s="12">
        <f t="shared" ref="G262:M262" si="283">SUM(V149:V163)</f>
        <v>908585.46769141674</v>
      </c>
      <c r="H262" s="12">
        <f t="shared" si="283"/>
        <v>939760.19687304087</v>
      </c>
      <c r="I262" s="12">
        <f t="shared" si="283"/>
        <v>1070011.7956124316</v>
      </c>
      <c r="J262" s="12">
        <f t="shared" si="283"/>
        <v>1195488.4343531302</v>
      </c>
      <c r="K262" s="12">
        <f t="shared" si="283"/>
        <v>1321568.9174695106</v>
      </c>
      <c r="L262" s="12">
        <f t="shared" si="283"/>
        <v>1440593.730692304</v>
      </c>
      <c r="M262" s="12">
        <f t="shared" si="283"/>
        <v>1557008.6798751717</v>
      </c>
    </row>
    <row r="263" spans="2:13" x14ac:dyDescent="0.25">
      <c r="B263" s="3" t="s">
        <v>134</v>
      </c>
      <c r="G263" s="12">
        <f t="shared" ref="G263:M264" si="284">V111</f>
        <v>99500.6070663555</v>
      </c>
      <c r="H263" s="12">
        <f t="shared" si="284"/>
        <v>136119.2131231963</v>
      </c>
      <c r="I263" s="12">
        <f t="shared" si="284"/>
        <v>146262.47749468635</v>
      </c>
      <c r="J263" s="12">
        <f t="shared" si="284"/>
        <v>156781.9919404494</v>
      </c>
      <c r="K263" s="12">
        <f t="shared" si="284"/>
        <v>165010.22365808903</v>
      </c>
      <c r="L263" s="12">
        <f t="shared" si="284"/>
        <v>173848.83993194622</v>
      </c>
      <c r="M263" s="12">
        <f t="shared" si="284"/>
        <v>182002.82665707087</v>
      </c>
    </row>
    <row r="264" spans="2:13" s="16" customFormat="1" x14ac:dyDescent="0.25">
      <c r="B264" s="3" t="s">
        <v>135</v>
      </c>
      <c r="G264" s="12">
        <f t="shared" si="284"/>
        <v>15188.048847225102</v>
      </c>
      <c r="H264" s="12">
        <f t="shared" si="284"/>
        <v>20777.614518293762</v>
      </c>
      <c r="I264" s="12">
        <f t="shared" si="284"/>
        <v>22325.91054669657</v>
      </c>
      <c r="J264" s="12">
        <f t="shared" si="284"/>
        <v>23931.638430796738</v>
      </c>
      <c r="K264" s="12">
        <f t="shared" si="284"/>
        <v>25187.618559344643</v>
      </c>
      <c r="L264" s="12">
        <f t="shared" si="284"/>
        <v>26536.769480802846</v>
      </c>
      <c r="M264" s="12">
        <f t="shared" si="284"/>
        <v>27781.416647610866</v>
      </c>
    </row>
    <row r="265" spans="2:13" x14ac:dyDescent="0.25">
      <c r="B265" s="3" t="s">
        <v>136</v>
      </c>
      <c r="G265" s="12">
        <f>N187</f>
        <v>57946.828436350312</v>
      </c>
      <c r="H265" s="12">
        <f t="shared" ref="H265:M265" si="285">O187</f>
        <v>82524.649264071675</v>
      </c>
      <c r="I265" s="12">
        <f t="shared" si="285"/>
        <v>92513.483848282151</v>
      </c>
      <c r="J265" s="12">
        <f t="shared" si="285"/>
        <v>103004.24581779449</v>
      </c>
      <c r="K265" s="12">
        <f t="shared" si="285"/>
        <v>114462.42212725904</v>
      </c>
      <c r="L265" s="12">
        <f t="shared" si="285"/>
        <v>126726.36015518782</v>
      </c>
      <c r="M265" s="12">
        <f t="shared" si="285"/>
        <v>138911.40086673046</v>
      </c>
    </row>
    <row r="266" spans="2:13" s="16" customFormat="1" x14ac:dyDescent="0.25">
      <c r="B266" s="3" t="s">
        <v>137</v>
      </c>
      <c r="G266" s="12">
        <f>N188</f>
        <v>17178.263698029063</v>
      </c>
      <c r="H266" s="12">
        <f t="shared" ref="H266:M266" si="286">O188</f>
        <v>24464.327468805815</v>
      </c>
      <c r="I266" s="12">
        <f t="shared" si="286"/>
        <v>27425.504795569068</v>
      </c>
      <c r="J266" s="12">
        <f t="shared" si="286"/>
        <v>30535.477858261991</v>
      </c>
      <c r="K266" s="12">
        <f t="shared" si="286"/>
        <v>33932.239673426622</v>
      </c>
      <c r="L266" s="12">
        <f t="shared" si="286"/>
        <v>37567.868526720194</v>
      </c>
      <c r="M266" s="12">
        <f t="shared" si="286"/>
        <v>41180.108370769944</v>
      </c>
    </row>
    <row r="267" spans="2:13" x14ac:dyDescent="0.25">
      <c r="B267" s="3" t="s">
        <v>44</v>
      </c>
      <c r="G267" s="12">
        <f t="shared" ref="G267:M267" si="287">SUM(V215:V229)</f>
        <v>95695.907493653765</v>
      </c>
      <c r="H267" s="12">
        <f t="shared" si="287"/>
        <v>123154.00067370641</v>
      </c>
      <c r="I267" s="12">
        <f t="shared" si="287"/>
        <v>135463.20186081671</v>
      </c>
      <c r="J267" s="12">
        <f t="shared" si="287"/>
        <v>147682.6685461117</v>
      </c>
      <c r="K267" s="12">
        <f t="shared" si="287"/>
        <v>162626.01296113996</v>
      </c>
      <c r="L267" s="12">
        <f t="shared" si="287"/>
        <v>178313.30713939562</v>
      </c>
      <c r="M267" s="12">
        <f t="shared" si="287"/>
        <v>193538.82194119238</v>
      </c>
    </row>
    <row r="268" spans="2:13" x14ac:dyDescent="0.25">
      <c r="B268" s="3" t="s">
        <v>45</v>
      </c>
      <c r="G268" s="12">
        <f t="shared" ref="G268:M268" si="288">SUM(N215:N229)</f>
        <v>42855.259759791392</v>
      </c>
      <c r="H268" s="12">
        <f t="shared" si="288"/>
        <v>54640.672091429289</v>
      </c>
      <c r="I268" s="12">
        <f t="shared" si="288"/>
        <v>59774.275392143303</v>
      </c>
      <c r="J268" s="12">
        <f t="shared" si="288"/>
        <v>64527.013496319407</v>
      </c>
      <c r="K268" s="12">
        <f t="shared" si="288"/>
        <v>70005.137675515623</v>
      </c>
      <c r="L268" s="12">
        <f t="shared" si="288"/>
        <v>76016.464744488185</v>
      </c>
      <c r="M268" s="12">
        <f t="shared" si="288"/>
        <v>81461.334164248372</v>
      </c>
    </row>
    <row r="269" spans="2:13" x14ac:dyDescent="0.25">
      <c r="B269" s="3" t="s">
        <v>46</v>
      </c>
      <c r="G269" s="12">
        <f t="shared" ref="G269:M269" si="289">SUM(V236:V250)</f>
        <v>370348.83506360347</v>
      </c>
      <c r="H269" s="12">
        <f t="shared" si="289"/>
        <v>516679.29422998539</v>
      </c>
      <c r="I269" s="12">
        <f t="shared" si="289"/>
        <v>587701.80697538331</v>
      </c>
      <c r="J269" s="12">
        <f t="shared" si="289"/>
        <v>664224.28544497455</v>
      </c>
      <c r="K269" s="12">
        <f t="shared" si="289"/>
        <v>745333.24812982313</v>
      </c>
      <c r="L269" s="12">
        <f t="shared" si="289"/>
        <v>827897.97271694674</v>
      </c>
      <c r="M269" s="12">
        <f t="shared" si="289"/>
        <v>908614.35839307436</v>
      </c>
    </row>
    <row r="270" spans="2:13" x14ac:dyDescent="0.25">
      <c r="B270" s="3" t="s">
        <v>47</v>
      </c>
      <c r="G270" s="12">
        <f t="shared" ref="G270:M270" si="290">SUM(N236:N250)</f>
        <v>154818.03396544128</v>
      </c>
      <c r="H270" s="12">
        <f t="shared" si="290"/>
        <v>198412.31961006561</v>
      </c>
      <c r="I270" s="12">
        <f t="shared" si="290"/>
        <v>215586.16558421878</v>
      </c>
      <c r="J270" s="12">
        <f t="shared" si="290"/>
        <v>229716.28161169781</v>
      </c>
      <c r="K270" s="12">
        <f t="shared" si="290"/>
        <v>244596.97273011567</v>
      </c>
      <c r="L270" s="12">
        <f t="shared" si="290"/>
        <v>262858.20715207799</v>
      </c>
      <c r="M270" s="12">
        <f t="shared" si="290"/>
        <v>278816.30283899617</v>
      </c>
    </row>
    <row r="271" spans="2:13" x14ac:dyDescent="0.25">
      <c r="B271" s="3" t="s">
        <v>1</v>
      </c>
      <c r="G271" s="12">
        <f>SUM(G256:G270)</f>
        <v>4091546</v>
      </c>
      <c r="H271" s="12">
        <f t="shared" ref="H271:M271" si="291">SUM(H256:H270)</f>
        <v>4579986.1093571912</v>
      </c>
      <c r="I271" s="12">
        <f t="shared" si="291"/>
        <v>5025276.7076689806</v>
      </c>
      <c r="J271" s="12">
        <f t="shared" si="291"/>
        <v>5478870.4563513743</v>
      </c>
      <c r="K271" s="12">
        <f t="shared" si="291"/>
        <v>5932483.7726265825</v>
      </c>
      <c r="L271" s="12">
        <f t="shared" si="291"/>
        <v>6380186.5630210275</v>
      </c>
      <c r="M271" s="12">
        <f t="shared" si="291"/>
        <v>6818274.5612583943</v>
      </c>
    </row>
    <row r="272" spans="2:13" s="16" customFormat="1" x14ac:dyDescent="0.25">
      <c r="B272" s="3"/>
      <c r="G272" s="12"/>
      <c r="H272" s="12"/>
      <c r="I272" s="12"/>
      <c r="J272" s="12"/>
      <c r="K272" s="12"/>
      <c r="L272" s="12"/>
      <c r="M272" s="12"/>
    </row>
    <row r="273" spans="1:13" x14ac:dyDescent="0.25">
      <c r="G273" s="12"/>
      <c r="H273" s="12"/>
      <c r="I273" s="12"/>
      <c r="J273" s="12"/>
      <c r="K273" s="12"/>
      <c r="L273" s="12"/>
      <c r="M273" s="12"/>
    </row>
    <row r="274" spans="1:13" s="16" customFormat="1" ht="21" customHeight="1" x14ac:dyDescent="0.25">
      <c r="A274" s="33" t="s">
        <v>95</v>
      </c>
      <c r="G274" s="12"/>
      <c r="H274" s="12"/>
      <c r="I274" s="12"/>
      <c r="J274" s="12"/>
      <c r="K274" s="12"/>
      <c r="L274" s="12"/>
      <c r="M274" s="12"/>
    </row>
    <row r="276" spans="1:13" ht="15.75" x14ac:dyDescent="0.25">
      <c r="A276" s="38" t="s">
        <v>81</v>
      </c>
      <c r="G276" s="1">
        <v>2006</v>
      </c>
      <c r="H276" s="1">
        <v>2011</v>
      </c>
      <c r="I276" s="1">
        <v>2016</v>
      </c>
      <c r="J276" s="1">
        <v>2021</v>
      </c>
      <c r="K276" s="1">
        <v>2026</v>
      </c>
      <c r="L276" s="1">
        <v>2031</v>
      </c>
      <c r="M276" s="1">
        <v>2036</v>
      </c>
    </row>
    <row r="277" spans="1:13" x14ac:dyDescent="0.25">
      <c r="B277" s="3" t="s">
        <v>48</v>
      </c>
      <c r="G277" s="12">
        <f>(G260+G261)/2</f>
        <v>501108.73371750436</v>
      </c>
      <c r="H277" s="12">
        <f t="shared" ref="H277:M277" si="292">(H260+H261)/2</f>
        <v>501094.23458665737</v>
      </c>
      <c r="I277" s="12">
        <f t="shared" si="292"/>
        <v>542999.76453028666</v>
      </c>
      <c r="J277" s="12">
        <f t="shared" si="292"/>
        <v>585281.53370017896</v>
      </c>
      <c r="K277" s="12">
        <f t="shared" si="292"/>
        <v>621573.02933314326</v>
      </c>
      <c r="L277" s="12">
        <f t="shared" si="292"/>
        <v>658003.82381043455</v>
      </c>
      <c r="M277" s="12">
        <f t="shared" si="292"/>
        <v>693141.08157782932</v>
      </c>
    </row>
    <row r="278" spans="1:13" x14ac:dyDescent="0.25">
      <c r="B278" s="3" t="s">
        <v>49</v>
      </c>
      <c r="G278" s="12">
        <f>G262/2</f>
        <v>454292.73384570837</v>
      </c>
      <c r="H278" s="12">
        <f t="shared" ref="H278:M278" si="293">H262/2</f>
        <v>469880.09843652043</v>
      </c>
      <c r="I278" s="12">
        <f t="shared" si="293"/>
        <v>535005.8978062158</v>
      </c>
      <c r="J278" s="12">
        <f t="shared" si="293"/>
        <v>597744.21717656509</v>
      </c>
      <c r="K278" s="12">
        <f t="shared" si="293"/>
        <v>660784.45873475529</v>
      </c>
      <c r="L278" s="12">
        <f t="shared" si="293"/>
        <v>720296.86534615199</v>
      </c>
      <c r="M278" s="12">
        <f t="shared" si="293"/>
        <v>778504.33993758587</v>
      </c>
    </row>
    <row r="279" spans="1:13" x14ac:dyDescent="0.25">
      <c r="B279" s="3" t="s">
        <v>138</v>
      </c>
      <c r="G279" s="12">
        <f>G263+G265</f>
        <v>157447.4355027058</v>
      </c>
      <c r="H279" s="12">
        <f t="shared" ref="H279:M279" si="294">H263+H265</f>
        <v>218643.86238726799</v>
      </c>
      <c r="I279" s="12">
        <f t="shared" si="294"/>
        <v>238775.96134296851</v>
      </c>
      <c r="J279" s="12">
        <f t="shared" si="294"/>
        <v>259786.23775824389</v>
      </c>
      <c r="K279" s="12">
        <f t="shared" si="294"/>
        <v>279472.64578534808</v>
      </c>
      <c r="L279" s="12">
        <f t="shared" si="294"/>
        <v>300575.20008713403</v>
      </c>
      <c r="M279" s="12">
        <f t="shared" si="294"/>
        <v>320914.22752380132</v>
      </c>
    </row>
    <row r="280" spans="1:13" s="16" customFormat="1" x14ac:dyDescent="0.25">
      <c r="B280" s="3" t="s">
        <v>139</v>
      </c>
      <c r="G280" s="12">
        <f>G264+G266</f>
        <v>32366.312545254164</v>
      </c>
      <c r="H280" s="12">
        <f t="shared" ref="H280:M280" si="295">H264+H266</f>
        <v>45241.941987099577</v>
      </c>
      <c r="I280" s="12">
        <f t="shared" si="295"/>
        <v>49751.415342265638</v>
      </c>
      <c r="J280" s="12">
        <f t="shared" si="295"/>
        <v>54467.116289058729</v>
      </c>
      <c r="K280" s="12">
        <f t="shared" si="295"/>
        <v>59119.858232771265</v>
      </c>
      <c r="L280" s="12">
        <f t="shared" si="295"/>
        <v>64104.638007523041</v>
      </c>
      <c r="M280" s="12">
        <f t="shared" si="295"/>
        <v>68961.525018380809</v>
      </c>
    </row>
    <row r="281" spans="1:13" s="10" customFormat="1" x14ac:dyDescent="0.25">
      <c r="B281" s="42" t="s">
        <v>50</v>
      </c>
      <c r="G281" s="13">
        <f>G268/$G284</f>
        <v>20311.980011745429</v>
      </c>
      <c r="H281" s="13">
        <f t="shared" ref="H281:M281" si="296">H268/$G284</f>
        <v>25897.876843363942</v>
      </c>
      <c r="I281" s="13">
        <f t="shared" si="296"/>
        <v>28331.035531860965</v>
      </c>
      <c r="J281" s="13">
        <f t="shared" si="296"/>
        <v>30583.676675892988</v>
      </c>
      <c r="K281" s="13">
        <f t="shared" si="296"/>
        <v>33180.126900518451</v>
      </c>
      <c r="L281" s="13">
        <f t="shared" si="296"/>
        <v>36029.297713002852</v>
      </c>
      <c r="M281" s="13">
        <f t="shared" si="296"/>
        <v>38609.986278201999</v>
      </c>
    </row>
    <row r="282" spans="1:13" x14ac:dyDescent="0.25">
      <c r="B282" s="3" t="s">
        <v>1</v>
      </c>
      <c r="G282" s="12">
        <f>SUM(G277:G281)</f>
        <v>1165527.195622918</v>
      </c>
      <c r="H282" s="12">
        <f t="shared" ref="H282:M282" si="297">SUM(H277:H281)</f>
        <v>1260758.0142409094</v>
      </c>
      <c r="I282" s="12">
        <f t="shared" si="297"/>
        <v>1394864.0745535977</v>
      </c>
      <c r="J282" s="12">
        <f t="shared" si="297"/>
        <v>1527862.7815999396</v>
      </c>
      <c r="K282" s="12">
        <f t="shared" si="297"/>
        <v>1654130.1189865363</v>
      </c>
      <c r="L282" s="12">
        <f t="shared" si="297"/>
        <v>1779009.8249642465</v>
      </c>
      <c r="M282" s="12">
        <f t="shared" si="297"/>
        <v>1900131.1603357992</v>
      </c>
    </row>
    <row r="283" spans="1:13" ht="7.5" customHeight="1" x14ac:dyDescent="0.25">
      <c r="B283" s="3"/>
    </row>
    <row r="284" spans="1:13" x14ac:dyDescent="0.25">
      <c r="B284" s="16" t="s">
        <v>56</v>
      </c>
      <c r="G284" s="40">
        <v>2.1098514145351799</v>
      </c>
    </row>
    <row r="286" spans="1:13" s="16" customFormat="1" x14ac:dyDescent="0.25"/>
    <row r="287" spans="1:13" s="16" customFormat="1" ht="21" customHeight="1" x14ac:dyDescent="0.25">
      <c r="A287" s="33" t="s">
        <v>96</v>
      </c>
    </row>
    <row r="289" spans="1:13" ht="15.75" x14ac:dyDescent="0.25">
      <c r="A289" s="18" t="s">
        <v>82</v>
      </c>
    </row>
    <row r="290" spans="1:13" x14ac:dyDescent="0.25">
      <c r="B290" s="1" t="s">
        <v>57</v>
      </c>
    </row>
    <row r="291" spans="1:13" x14ac:dyDescent="0.25">
      <c r="F291" s="4" t="s">
        <v>64</v>
      </c>
      <c r="G291" s="4" t="s">
        <v>65</v>
      </c>
    </row>
    <row r="292" spans="1:13" x14ac:dyDescent="0.25">
      <c r="B292" t="s">
        <v>58</v>
      </c>
      <c r="F292" s="43">
        <f>1-G292</f>
        <v>0.97733147966031653</v>
      </c>
      <c r="G292" s="44">
        <v>2.2668520339683446E-2</v>
      </c>
    </row>
    <row r="293" spans="1:13" x14ac:dyDescent="0.25">
      <c r="B293" t="s">
        <v>59</v>
      </c>
      <c r="F293" s="43">
        <f t="shared" ref="F293:F297" si="298">1-G293</f>
        <v>0.96952060166266274</v>
      </c>
      <c r="G293" s="44">
        <v>3.0479398337337264E-2</v>
      </c>
    </row>
    <row r="294" spans="1:13" x14ac:dyDescent="0.25">
      <c r="B294" t="s">
        <v>49</v>
      </c>
      <c r="F294" s="43">
        <f t="shared" si="298"/>
        <v>0.96426891619441335</v>
      </c>
      <c r="G294" s="44">
        <v>3.5731083805586698E-2</v>
      </c>
    </row>
    <row r="295" spans="1:13" x14ac:dyDescent="0.25">
      <c r="B295" t="s">
        <v>60</v>
      </c>
      <c r="F295" s="43">
        <f t="shared" si="298"/>
        <v>0.89005700068319249</v>
      </c>
      <c r="G295" s="44">
        <v>0.10994299931680755</v>
      </c>
    </row>
    <row r="296" spans="1:13" x14ac:dyDescent="0.25">
      <c r="B296" t="s">
        <v>61</v>
      </c>
      <c r="F296" s="43">
        <f t="shared" si="298"/>
        <v>0.95553842199948602</v>
      </c>
      <c r="G296" s="44">
        <v>4.4461578000514007E-2</v>
      </c>
    </row>
    <row r="297" spans="1:13" x14ac:dyDescent="0.25">
      <c r="B297" t="s">
        <v>62</v>
      </c>
      <c r="F297" s="43">
        <f t="shared" si="298"/>
        <v>0.97886214804785721</v>
      </c>
      <c r="G297" s="44">
        <v>2.1137851952142798E-2</v>
      </c>
    </row>
    <row r="299" spans="1:13" s="16" customFormat="1" x14ac:dyDescent="0.25">
      <c r="B299" s="1" t="s">
        <v>71</v>
      </c>
    </row>
    <row r="300" spans="1:13" x14ac:dyDescent="0.25">
      <c r="G300" s="1">
        <v>2006</v>
      </c>
      <c r="H300" s="1">
        <v>2011</v>
      </c>
      <c r="I300" s="1">
        <v>2016</v>
      </c>
      <c r="J300" s="1">
        <v>2021</v>
      </c>
      <c r="K300" s="1">
        <v>2026</v>
      </c>
      <c r="L300" s="1">
        <v>2031</v>
      </c>
      <c r="M300" s="1">
        <v>2036</v>
      </c>
    </row>
    <row r="301" spans="1:13" x14ac:dyDescent="0.25">
      <c r="B301" s="15" t="s">
        <v>66</v>
      </c>
    </row>
    <row r="302" spans="1:13" x14ac:dyDescent="0.25">
      <c r="B302" t="s">
        <v>67</v>
      </c>
      <c r="G302" s="12">
        <f>(G260*$F292)+(G261*$F293)</f>
        <v>977335.47899642261</v>
      </c>
      <c r="H302" s="12">
        <f t="shared" ref="H302:M302" si="299">(H260*$F292)+(H261*$F293)</f>
        <v>977292.12936603697</v>
      </c>
      <c r="I302" s="12">
        <f t="shared" si="299"/>
        <v>1058974.9244874162</v>
      </c>
      <c r="J302" s="12">
        <f t="shared" si="299"/>
        <v>1141415.4156948195</v>
      </c>
      <c r="K302" s="12">
        <f t="shared" si="299"/>
        <v>1212134.1273162155</v>
      </c>
      <c r="L302" s="12">
        <f t="shared" si="299"/>
        <v>1283122.1871173149</v>
      </c>
      <c r="M302" s="12">
        <f t="shared" si="299"/>
        <v>1351580.1240427683</v>
      </c>
    </row>
    <row r="303" spans="1:13" x14ac:dyDescent="0.25">
      <c r="B303" t="s">
        <v>68</v>
      </c>
      <c r="G303" s="12">
        <f>G262*$F294</f>
        <v>876120.72420079657</v>
      </c>
      <c r="H303" s="12">
        <f t="shared" ref="H303:M303" si="300">H262*$F294</f>
        <v>906181.54652141558</v>
      </c>
      <c r="I303" s="12">
        <f t="shared" si="300"/>
        <v>1031779.1144704375</v>
      </c>
      <c r="J303" s="12">
        <f t="shared" si="300"/>
        <v>1152772.336916649</v>
      </c>
      <c r="K303" s="12">
        <f t="shared" si="300"/>
        <v>1274347.827724549</v>
      </c>
      <c r="L303" s="12">
        <f t="shared" si="300"/>
        <v>1389119.7553711345</v>
      </c>
      <c r="M303" s="12">
        <f t="shared" si="300"/>
        <v>1501375.0722485262</v>
      </c>
    </row>
    <row r="304" spans="1:13" x14ac:dyDescent="0.25">
      <c r="B304" t="s">
        <v>140</v>
      </c>
      <c r="G304" s="12">
        <f>(G263*$F$295)+(G265*$F$296)</f>
        <v>143931.63289558236</v>
      </c>
      <c r="H304" s="12">
        <f t="shared" ref="H304:M304" si="301">(H263*$F$295)+(H265*$F$296)</f>
        <v>200009.33170164045</v>
      </c>
      <c r="I304" s="12">
        <f t="shared" si="301"/>
        <v>218582.13040147594</v>
      </c>
      <c r="J304" s="12">
        <f t="shared" si="301"/>
        <v>237969.42401563536</v>
      </c>
      <c r="K304" s="12">
        <f t="shared" si="301"/>
        <v>256241.74696890166</v>
      </c>
      <c r="L304" s="12">
        <f t="shared" si="301"/>
        <v>275827.2832505072</v>
      </c>
      <c r="M304" s="12">
        <f t="shared" si="301"/>
        <v>294728.0707921891</v>
      </c>
    </row>
    <row r="305" spans="1:13" s="16" customFormat="1" x14ac:dyDescent="0.25">
      <c r="B305" s="16" t="s">
        <v>141</v>
      </c>
      <c r="G305" s="12">
        <f>(G264*$F$295)+(G266*$F$296)</f>
        <v>29932.72018989674</v>
      </c>
      <c r="H305" s="12">
        <f t="shared" ref="H305:M305" si="302">(H264*$F$295)+(H266*$F$296)</f>
        <v>41869.86612432549</v>
      </c>
      <c r="I305" s="12">
        <f t="shared" si="302"/>
        <v>46077.45655361141</v>
      </c>
      <c r="J305" s="12">
        <f t="shared" si="302"/>
        <v>50478.344650833475</v>
      </c>
      <c r="K305" s="12">
        <f t="shared" si="302"/>
        <v>54841.974981737032</v>
      </c>
      <c r="L305" s="12">
        <f t="shared" si="302"/>
        <v>59516.779261811025</v>
      </c>
      <c r="M305" s="12">
        <f t="shared" si="302"/>
        <v>64076.220146475978</v>
      </c>
    </row>
    <row r="306" spans="1:13" s="10" customFormat="1" x14ac:dyDescent="0.25">
      <c r="B306" s="10" t="s">
        <v>70</v>
      </c>
      <c r="G306" s="13">
        <f>G268*$F297</f>
        <v>41949.391623618299</v>
      </c>
      <c r="H306" s="13">
        <f t="shared" ref="H306:M306" si="303">H268*$F297</f>
        <v>53485.685654195076</v>
      </c>
      <c r="I306" s="13">
        <f t="shared" si="303"/>
        <v>58510.775608357566</v>
      </c>
      <c r="J306" s="13">
        <f t="shared" si="303"/>
        <v>63163.051038120284</v>
      </c>
      <c r="K306" s="13">
        <f t="shared" si="303"/>
        <v>68525.379439441196</v>
      </c>
      <c r="L306" s="13">
        <f t="shared" si="303"/>
        <v>74409.639966793911</v>
      </c>
      <c r="M306" s="13">
        <f t="shared" si="303"/>
        <v>79739.416542860461</v>
      </c>
    </row>
    <row r="307" spans="1:13" x14ac:dyDescent="0.25">
      <c r="B307" t="s">
        <v>63</v>
      </c>
      <c r="G307" s="12">
        <f>(G260*$G292)+(G261*$G293)+(G262*$G294)+(G263*$G295)+(G264*$G295)+(G265*$G296)+(G266*$G296)+(G268*$G297)</f>
        <v>74201.995027860292</v>
      </c>
      <c r="H307" s="12">
        <f t="shared" ref="H307:M307" si="304">(H260*$G292)+(H261*$G293)+(H262*$G294)+(H263*$G295)+(H264*$G295)+(H265*$G296)+(H266*$G296)+(H268*$G297)</f>
        <v>81636.583144538949</v>
      </c>
      <c r="I307" s="12">
        <f t="shared" si="304"/>
        <v>90388.575229083901</v>
      </c>
      <c r="J307" s="12">
        <f t="shared" si="304"/>
        <v>99033.296981052525</v>
      </c>
      <c r="K307" s="12">
        <f t="shared" si="304"/>
        <v>107221.56139858734</v>
      </c>
      <c r="L307" s="12">
        <f t="shared" si="304"/>
        <v>115302.03618475684</v>
      </c>
      <c r="M307" s="12">
        <f t="shared" si="304"/>
        <v>123129.02596444103</v>
      </c>
    </row>
    <row r="308" spans="1:13" x14ac:dyDescent="0.25">
      <c r="B308" t="s">
        <v>1</v>
      </c>
      <c r="G308" s="12">
        <f>SUM(G302:G307)</f>
        <v>2143471.9429341769</v>
      </c>
      <c r="H308" s="12">
        <f t="shared" ref="H308:M308" si="305">SUM(H302:H307)</f>
        <v>2260475.1425121524</v>
      </c>
      <c r="I308" s="12">
        <f t="shared" si="305"/>
        <v>2504312.9767503827</v>
      </c>
      <c r="J308" s="12">
        <f t="shared" si="305"/>
        <v>2744831.86929711</v>
      </c>
      <c r="K308" s="12">
        <f t="shared" si="305"/>
        <v>2973312.6178294313</v>
      </c>
      <c r="L308" s="12">
        <f t="shared" si="305"/>
        <v>3197297.6811523186</v>
      </c>
      <c r="M308" s="12">
        <f t="shared" si="305"/>
        <v>3414627.9297372615</v>
      </c>
    </row>
    <row r="310" spans="1:13" ht="15.75" x14ac:dyDescent="0.25">
      <c r="A310" s="18" t="s">
        <v>22</v>
      </c>
    </row>
    <row r="311" spans="1:13" x14ac:dyDescent="0.25">
      <c r="B311" s="1" t="s">
        <v>75</v>
      </c>
    </row>
    <row r="312" spans="1:13" x14ac:dyDescent="0.25">
      <c r="B312" s="15" t="s">
        <v>66</v>
      </c>
    </row>
    <row r="313" spans="1:13" x14ac:dyDescent="0.25">
      <c r="B313" t="s">
        <v>67</v>
      </c>
      <c r="E313" s="41">
        <v>2</v>
      </c>
      <c r="F313" t="s">
        <v>76</v>
      </c>
    </row>
    <row r="314" spans="1:13" x14ac:dyDescent="0.25">
      <c r="B314" t="s">
        <v>68</v>
      </c>
      <c r="E314" s="41">
        <v>2</v>
      </c>
      <c r="F314" s="16" t="s">
        <v>76</v>
      </c>
    </row>
    <row r="315" spans="1:13" x14ac:dyDescent="0.25">
      <c r="B315" t="s">
        <v>69</v>
      </c>
      <c r="E315" s="41">
        <v>1</v>
      </c>
      <c r="F315" s="16" t="s">
        <v>76</v>
      </c>
    </row>
    <row r="316" spans="1:13" x14ac:dyDescent="0.25">
      <c r="B316" t="s">
        <v>70</v>
      </c>
      <c r="E316" s="40">
        <v>2.1098514145351799</v>
      </c>
    </row>
    <row r="317" spans="1:13" x14ac:dyDescent="0.25">
      <c r="B317" t="s">
        <v>72</v>
      </c>
      <c r="E317" s="40">
        <v>3.2881972928630026</v>
      </c>
    </row>
    <row r="318" spans="1:13" x14ac:dyDescent="0.25">
      <c r="B318" t="s">
        <v>73</v>
      </c>
      <c r="E318" s="41">
        <v>1</v>
      </c>
      <c r="F318" s="16" t="s">
        <v>76</v>
      </c>
    </row>
    <row r="319" spans="1:13" x14ac:dyDescent="0.25">
      <c r="B319" t="s">
        <v>74</v>
      </c>
      <c r="E319" s="40">
        <v>2.3060491258026077</v>
      </c>
    </row>
    <row r="321" spans="2:13" x14ac:dyDescent="0.25">
      <c r="B321" s="1" t="s">
        <v>78</v>
      </c>
    </row>
    <row r="322" spans="2:13" s="16" customFormat="1" x14ac:dyDescent="0.25">
      <c r="G322" s="1">
        <v>2006</v>
      </c>
      <c r="H322" s="1">
        <v>2011</v>
      </c>
      <c r="I322" s="1">
        <v>2016</v>
      </c>
      <c r="J322" s="1">
        <v>2021</v>
      </c>
      <c r="K322" s="1">
        <v>2026</v>
      </c>
      <c r="L322" s="1">
        <v>2031</v>
      </c>
      <c r="M322" s="1">
        <v>2036</v>
      </c>
    </row>
    <row r="323" spans="2:13" s="16" customFormat="1" x14ac:dyDescent="0.25">
      <c r="B323" s="15" t="s">
        <v>66</v>
      </c>
      <c r="G323" s="1"/>
      <c r="H323" s="1"/>
      <c r="I323" s="1"/>
      <c r="J323" s="1"/>
      <c r="K323" s="1"/>
      <c r="L323" s="1"/>
      <c r="M323" s="1"/>
    </row>
    <row r="324" spans="2:13" x14ac:dyDescent="0.25">
      <c r="B324" s="16" t="s">
        <v>67</v>
      </c>
      <c r="G324" s="12">
        <f t="shared" ref="G324:M324" si="306">G302/$E$313</f>
        <v>488667.7394982113</v>
      </c>
      <c r="H324" s="12">
        <f t="shared" si="306"/>
        <v>488646.06468301849</v>
      </c>
      <c r="I324" s="12">
        <f t="shared" si="306"/>
        <v>529487.46224370808</v>
      </c>
      <c r="J324" s="12">
        <f t="shared" si="306"/>
        <v>570707.70784740977</v>
      </c>
      <c r="K324" s="12">
        <f t="shared" si="306"/>
        <v>606067.06365810777</v>
      </c>
      <c r="L324" s="12">
        <f t="shared" si="306"/>
        <v>641561.09355865745</v>
      </c>
      <c r="M324" s="12">
        <f t="shared" si="306"/>
        <v>675790.06202138413</v>
      </c>
    </row>
    <row r="325" spans="2:13" x14ac:dyDescent="0.25">
      <c r="B325" s="16" t="s">
        <v>68</v>
      </c>
      <c r="G325" s="12">
        <f t="shared" ref="G325:M325" si="307">G303/$E$314</f>
        <v>438060.36210039828</v>
      </c>
      <c r="H325" s="12">
        <f t="shared" si="307"/>
        <v>453090.77326070779</v>
      </c>
      <c r="I325" s="12">
        <f t="shared" si="307"/>
        <v>515889.55723521876</v>
      </c>
      <c r="J325" s="12">
        <f t="shared" si="307"/>
        <v>576386.16845832451</v>
      </c>
      <c r="K325" s="12">
        <f t="shared" si="307"/>
        <v>637173.91386227449</v>
      </c>
      <c r="L325" s="12">
        <f t="shared" si="307"/>
        <v>694559.87768556725</v>
      </c>
      <c r="M325" s="12">
        <f t="shared" si="307"/>
        <v>750687.53612426308</v>
      </c>
    </row>
    <row r="326" spans="2:13" x14ac:dyDescent="0.25">
      <c r="B326" s="16" t="s">
        <v>140</v>
      </c>
      <c r="G326" s="12">
        <f t="shared" ref="G326:M327" si="308">G304/$E$315</f>
        <v>143931.63289558236</v>
      </c>
      <c r="H326" s="12">
        <f t="shared" si="308"/>
        <v>200009.33170164045</v>
      </c>
      <c r="I326" s="12">
        <f t="shared" si="308"/>
        <v>218582.13040147594</v>
      </c>
      <c r="J326" s="12">
        <f t="shared" si="308"/>
        <v>237969.42401563536</v>
      </c>
      <c r="K326" s="12">
        <f t="shared" si="308"/>
        <v>256241.74696890166</v>
      </c>
      <c r="L326" s="12">
        <f t="shared" si="308"/>
        <v>275827.2832505072</v>
      </c>
      <c r="M326" s="12">
        <f t="shared" si="308"/>
        <v>294728.0707921891</v>
      </c>
    </row>
    <row r="327" spans="2:13" s="16" customFormat="1" x14ac:dyDescent="0.25">
      <c r="B327" s="16" t="s">
        <v>141</v>
      </c>
      <c r="G327" s="12">
        <f t="shared" si="308"/>
        <v>29932.72018989674</v>
      </c>
      <c r="H327" s="12">
        <f t="shared" si="308"/>
        <v>41869.86612432549</v>
      </c>
      <c r="I327" s="12">
        <f t="shared" si="308"/>
        <v>46077.45655361141</v>
      </c>
      <c r="J327" s="12">
        <f t="shared" si="308"/>
        <v>50478.344650833475</v>
      </c>
      <c r="K327" s="12">
        <f t="shared" si="308"/>
        <v>54841.974981737032</v>
      </c>
      <c r="L327" s="12">
        <f t="shared" si="308"/>
        <v>59516.779261811025</v>
      </c>
      <c r="M327" s="12">
        <f t="shared" si="308"/>
        <v>64076.220146475978</v>
      </c>
    </row>
    <row r="328" spans="2:13" x14ac:dyDescent="0.25">
      <c r="B328" s="16" t="s">
        <v>70</v>
      </c>
      <c r="G328" s="12">
        <f t="shared" ref="G328:M328" si="309">G306/$E$316</f>
        <v>19882.628385402269</v>
      </c>
      <c r="H328" s="12">
        <f t="shared" si="309"/>
        <v>25350.451356774087</v>
      </c>
      <c r="I328" s="12">
        <f t="shared" si="309"/>
        <v>27732.178297137594</v>
      </c>
      <c r="J328" s="12">
        <f t="shared" si="309"/>
        <v>29937.203446165757</v>
      </c>
      <c r="K328" s="12">
        <f t="shared" si="309"/>
        <v>32478.770290341978</v>
      </c>
      <c r="L328" s="12">
        <f t="shared" si="309"/>
        <v>35267.715752005715</v>
      </c>
      <c r="M328" s="12">
        <f t="shared" si="309"/>
        <v>37793.854104379105</v>
      </c>
    </row>
    <row r="329" spans="2:13" x14ac:dyDescent="0.25">
      <c r="B329" s="16" t="s">
        <v>63</v>
      </c>
      <c r="G329" s="12">
        <f t="shared" ref="G329:M329" si="310">G307/$E$317</f>
        <v>22566.16267792536</v>
      </c>
      <c r="H329" s="12">
        <f t="shared" si="310"/>
        <v>24827.154782266345</v>
      </c>
      <c r="I329" s="12">
        <f t="shared" si="310"/>
        <v>27488.79315279267</v>
      </c>
      <c r="J329" s="12">
        <f t="shared" si="310"/>
        <v>30117.808683804724</v>
      </c>
      <c r="K329" s="12">
        <f t="shared" si="310"/>
        <v>32608.007321005523</v>
      </c>
      <c r="L329" s="12">
        <f t="shared" si="310"/>
        <v>35065.42519058047</v>
      </c>
      <c r="M329" s="12">
        <f t="shared" si="310"/>
        <v>37445.753705743649</v>
      </c>
    </row>
    <row r="330" spans="2:13" x14ac:dyDescent="0.25">
      <c r="B330" s="15" t="s">
        <v>77</v>
      </c>
      <c r="G330" s="12">
        <f>SUM(G324:G329)</f>
        <v>1143041.2457474163</v>
      </c>
      <c r="H330" s="12">
        <f t="shared" ref="H330:M330" si="311">SUM(H324:H329)</f>
        <v>1233793.6419087327</v>
      </c>
      <c r="I330" s="12">
        <f t="shared" si="311"/>
        <v>1365257.5778839444</v>
      </c>
      <c r="J330" s="12">
        <f t="shared" si="311"/>
        <v>1495596.6571021734</v>
      </c>
      <c r="K330" s="12">
        <f t="shared" si="311"/>
        <v>1619411.4770823685</v>
      </c>
      <c r="L330" s="12">
        <f t="shared" si="311"/>
        <v>1741798.1746991293</v>
      </c>
      <c r="M330" s="12">
        <f t="shared" si="311"/>
        <v>1860521.4968944353</v>
      </c>
    </row>
    <row r="331" spans="2:13" x14ac:dyDescent="0.25">
      <c r="B331" s="16" t="s">
        <v>102</v>
      </c>
      <c r="G331" s="12">
        <f t="shared" ref="G331:M331" si="312">G269/$E$318</f>
        <v>370348.83506360347</v>
      </c>
      <c r="H331" s="12">
        <f t="shared" si="312"/>
        <v>516679.29422998539</v>
      </c>
      <c r="I331" s="12">
        <f t="shared" si="312"/>
        <v>587701.80697538331</v>
      </c>
      <c r="J331" s="12">
        <f t="shared" si="312"/>
        <v>664224.28544497455</v>
      </c>
      <c r="K331" s="12">
        <f t="shared" si="312"/>
        <v>745333.24812982313</v>
      </c>
      <c r="L331" s="12">
        <f t="shared" si="312"/>
        <v>827897.97271694674</v>
      </c>
      <c r="M331" s="12">
        <f t="shared" si="312"/>
        <v>908614.35839307436</v>
      </c>
    </row>
    <row r="332" spans="2:13" x14ac:dyDescent="0.25">
      <c r="B332" s="16" t="s">
        <v>74</v>
      </c>
      <c r="G332" s="12">
        <f t="shared" ref="G332:M332" si="313">G270/$E$319</f>
        <v>67135.618332310129</v>
      </c>
      <c r="H332" s="12">
        <f t="shared" si="313"/>
        <v>86039.936179160664</v>
      </c>
      <c r="I332" s="12">
        <f t="shared" si="313"/>
        <v>93487.23891958945</v>
      </c>
      <c r="J332" s="12">
        <f t="shared" si="313"/>
        <v>99614.652195124567</v>
      </c>
      <c r="K332" s="12">
        <f t="shared" si="313"/>
        <v>106067.54643398372</v>
      </c>
      <c r="L332" s="12">
        <f t="shared" si="313"/>
        <v>113986.3865912187</v>
      </c>
      <c r="M332" s="12">
        <f t="shared" si="313"/>
        <v>120906.48881643217</v>
      </c>
    </row>
    <row r="333" spans="2:13" x14ac:dyDescent="0.25">
      <c r="B333" t="s">
        <v>19</v>
      </c>
      <c r="G333" s="12">
        <f>SUM(G330:G332)</f>
        <v>1580525.6991433299</v>
      </c>
      <c r="H333" s="12">
        <f t="shared" ref="H333:M333" si="314">SUM(H330:H332)</f>
        <v>1836512.8723178788</v>
      </c>
      <c r="I333" s="12">
        <f t="shared" si="314"/>
        <v>2046446.6237789171</v>
      </c>
      <c r="J333" s="12">
        <f t="shared" si="314"/>
        <v>2259435.5947422725</v>
      </c>
      <c r="K333" s="12">
        <f t="shared" si="314"/>
        <v>2470812.2716461755</v>
      </c>
      <c r="L333" s="12">
        <f t="shared" si="314"/>
        <v>2683682.534007295</v>
      </c>
      <c r="M333" s="12">
        <f t="shared" si="314"/>
        <v>2890042.3441039417</v>
      </c>
    </row>
    <row r="335" spans="2:13" x14ac:dyDescent="0.25">
      <c r="B335" s="1" t="s">
        <v>20</v>
      </c>
      <c r="G335" s="1">
        <v>2006</v>
      </c>
      <c r="H335" s="1">
        <v>2011</v>
      </c>
      <c r="I335" s="1">
        <v>2016</v>
      </c>
      <c r="J335" s="1">
        <v>2021</v>
      </c>
      <c r="K335" s="1">
        <v>2026</v>
      </c>
      <c r="L335" s="1">
        <v>2031</v>
      </c>
      <c r="M335" s="1">
        <v>2036</v>
      </c>
    </row>
    <row r="336" spans="2:13" x14ac:dyDescent="0.25">
      <c r="B336" s="16" t="s">
        <v>104</v>
      </c>
      <c r="G336" s="9">
        <f t="shared" ref="G336:M336" si="315">SUM(G257:G268)/G330</f>
        <v>3.0533492420319228</v>
      </c>
      <c r="H336" s="9">
        <f t="shared" si="315"/>
        <v>3.0610891310491346</v>
      </c>
      <c r="I336" s="9">
        <f t="shared" si="315"/>
        <v>3.0196514888968617</v>
      </c>
      <c r="J336" s="9">
        <f t="shared" si="315"/>
        <v>2.9904397577407824</v>
      </c>
      <c r="K336" s="9">
        <f t="shared" si="315"/>
        <v>2.9712938790946555</v>
      </c>
      <c r="L336" s="9">
        <f t="shared" si="315"/>
        <v>2.9483946490022577</v>
      </c>
      <c r="M336" s="9">
        <f t="shared" si="315"/>
        <v>2.9295831762223399</v>
      </c>
    </row>
    <row r="337" spans="2:13" x14ac:dyDescent="0.25">
      <c r="B337" s="16" t="s">
        <v>102</v>
      </c>
      <c r="G337" s="9">
        <f t="shared" ref="G337:M337" si="316">G331/G269</f>
        <v>1</v>
      </c>
      <c r="H337" s="9">
        <f t="shared" si="316"/>
        <v>1</v>
      </c>
      <c r="I337" s="9">
        <f t="shared" si="316"/>
        <v>1</v>
      </c>
      <c r="J337" s="9">
        <f t="shared" si="316"/>
        <v>1</v>
      </c>
      <c r="K337" s="9">
        <f t="shared" si="316"/>
        <v>1</v>
      </c>
      <c r="L337" s="9">
        <f t="shared" si="316"/>
        <v>1</v>
      </c>
      <c r="M337" s="9">
        <f t="shared" si="316"/>
        <v>1</v>
      </c>
    </row>
    <row r="338" spans="2:13" x14ac:dyDescent="0.25">
      <c r="B338" s="16" t="s">
        <v>74</v>
      </c>
      <c r="G338" s="9">
        <f t="shared" ref="G338:M338" si="317">G270/G332</f>
        <v>2.3060491258026077</v>
      </c>
      <c r="H338" s="9">
        <f t="shared" si="317"/>
        <v>2.3060491258026077</v>
      </c>
      <c r="I338" s="9">
        <f t="shared" si="317"/>
        <v>2.3060491258026077</v>
      </c>
      <c r="J338" s="9">
        <f t="shared" si="317"/>
        <v>2.3060491258026077</v>
      </c>
      <c r="K338" s="9">
        <f t="shared" si="317"/>
        <v>2.3060491258026077</v>
      </c>
      <c r="L338" s="9">
        <f t="shared" si="317"/>
        <v>2.3060491258026077</v>
      </c>
      <c r="M338" s="9">
        <f t="shared" si="317"/>
        <v>2.3060491258026077</v>
      </c>
    </row>
    <row r="339" spans="2:13" x14ac:dyDescent="0.25">
      <c r="B339" s="16" t="s">
        <v>103</v>
      </c>
      <c r="G339" s="9">
        <f t="shared" ref="G339:M339" si="318">SUM(G257:G270)/G333</f>
        <v>2.5404654872233232</v>
      </c>
      <c r="H339" s="9">
        <f t="shared" si="318"/>
        <v>2.4458548528305202</v>
      </c>
      <c r="I339" s="9">
        <f t="shared" si="318"/>
        <v>2.4070454577742919</v>
      </c>
      <c r="J339" s="9">
        <f t="shared" si="318"/>
        <v>2.3751207091217639</v>
      </c>
      <c r="K339" s="9">
        <f t="shared" si="318"/>
        <v>2.3480851609114985</v>
      </c>
      <c r="L339" s="9">
        <f t="shared" si="318"/>
        <v>2.3200451316038233</v>
      </c>
      <c r="M339" s="9">
        <f t="shared" si="318"/>
        <v>2.2968463251330391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SeqPropModel</vt:lpstr>
    </vt:vector>
  </TitlesOfParts>
  <Company>Uni of Qld, School of GPA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Wilson</dc:creator>
  <cp:lastModifiedBy>Tom Wilson</cp:lastModifiedBy>
  <cp:lastPrinted>2010-05-11T04:04:57Z</cp:lastPrinted>
  <dcterms:created xsi:type="dcterms:W3CDTF">2009-11-03T23:47:04Z</dcterms:created>
  <dcterms:modified xsi:type="dcterms:W3CDTF">2013-02-28T05:41:23Z</dcterms:modified>
</cp:coreProperties>
</file>